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60" windowWidth="19320" windowHeight="11715" activeTab="2"/>
  </bookViews>
  <sheets>
    <sheet name="прил 3" sheetId="2" r:id="rId1"/>
    <sheet name="прил 4" sheetId="3" r:id="rId2"/>
    <sheet name="прил 5" sheetId="4" r:id="rId3"/>
  </sheets>
  <calcPr calcId="125725"/>
</workbook>
</file>

<file path=xl/calcChain.xml><?xml version="1.0" encoding="utf-8"?>
<calcChain xmlns="http://schemas.openxmlformats.org/spreadsheetml/2006/main">
  <c r="E17" i="4"/>
  <c r="D17"/>
  <c r="D19" i="2"/>
  <c r="E19"/>
  <c r="F19"/>
  <c r="G19"/>
  <c r="H19"/>
  <c r="I19"/>
  <c r="J19"/>
  <c r="K19"/>
  <c r="L19"/>
  <c r="M19"/>
  <c r="N19"/>
  <c r="O19"/>
  <c r="E40"/>
  <c r="F40"/>
  <c r="G40"/>
  <c r="H40"/>
  <c r="I40"/>
  <c r="J40"/>
  <c r="K40"/>
  <c r="L40"/>
  <c r="M40"/>
  <c r="N40"/>
  <c r="O40"/>
  <c r="E35"/>
  <c r="F35"/>
  <c r="G35"/>
  <c r="H35"/>
  <c r="I35"/>
  <c r="J35"/>
  <c r="K35"/>
  <c r="L35"/>
  <c r="M35"/>
  <c r="N35"/>
  <c r="O35"/>
  <c r="E30"/>
  <c r="F30"/>
  <c r="G30"/>
  <c r="H30"/>
  <c r="I30"/>
  <c r="J30"/>
  <c r="K30"/>
  <c r="L30"/>
  <c r="M30"/>
  <c r="N30"/>
  <c r="O30"/>
  <c r="E25"/>
  <c r="F25"/>
  <c r="G25"/>
  <c r="H25"/>
  <c r="I25"/>
  <c r="J25"/>
  <c r="K25"/>
  <c r="L25"/>
  <c r="M25"/>
  <c r="N25"/>
  <c r="O25"/>
  <c r="E20"/>
  <c r="F20"/>
  <c r="G20"/>
  <c r="H20"/>
  <c r="I20"/>
  <c r="J20"/>
  <c r="K20"/>
  <c r="L20"/>
  <c r="M20"/>
  <c r="N20"/>
  <c r="O20"/>
  <c r="P41"/>
  <c r="P42"/>
  <c r="P43"/>
  <c r="P36"/>
  <c r="P37"/>
  <c r="P38"/>
  <c r="P39"/>
  <c r="P31"/>
  <c r="P32"/>
  <c r="P33"/>
  <c r="P34"/>
  <c r="P27"/>
  <c r="P28"/>
  <c r="P29"/>
  <c r="P26"/>
  <c r="P22"/>
  <c r="P23"/>
  <c r="P24"/>
  <c r="P21"/>
  <c r="P17"/>
  <c r="E18"/>
  <c r="F18"/>
  <c r="G18"/>
  <c r="H18"/>
  <c r="I18"/>
  <c r="J18"/>
  <c r="K18"/>
  <c r="L18"/>
  <c r="M18"/>
  <c r="N18"/>
  <c r="O18"/>
  <c r="E17"/>
  <c r="F17"/>
  <c r="G17"/>
  <c r="H17"/>
  <c r="I17"/>
  <c r="J17"/>
  <c r="K17"/>
  <c r="L17"/>
  <c r="M17"/>
  <c r="N17"/>
  <c r="O17"/>
  <c r="E16"/>
  <c r="F16"/>
  <c r="G16"/>
  <c r="H16"/>
  <c r="I16"/>
  <c r="J16"/>
  <c r="K16"/>
  <c r="L16"/>
  <c r="M16"/>
  <c r="N16"/>
  <c r="O16"/>
  <c r="J25" i="3"/>
  <c r="K25"/>
  <c r="L25"/>
  <c r="M25"/>
  <c r="N25"/>
  <c r="O25"/>
  <c r="P25"/>
  <c r="Q25"/>
  <c r="R25"/>
  <c r="S25"/>
  <c r="T25"/>
  <c r="I25"/>
  <c r="J26"/>
  <c r="K26"/>
  <c r="L26"/>
  <c r="M26"/>
  <c r="N26"/>
  <c r="O26"/>
  <c r="P26"/>
  <c r="Q26"/>
  <c r="R26"/>
  <c r="S26"/>
  <c r="T26"/>
  <c r="I26"/>
  <c r="J35"/>
  <c r="K35"/>
  <c r="L35"/>
  <c r="M35"/>
  <c r="N35"/>
  <c r="O35"/>
  <c r="P35"/>
  <c r="Q35"/>
  <c r="R35"/>
  <c r="S35"/>
  <c r="T35"/>
  <c r="I35"/>
  <c r="J36"/>
  <c r="K36"/>
  <c r="L36"/>
  <c r="M36"/>
  <c r="N36"/>
  <c r="O36"/>
  <c r="P36"/>
  <c r="Q36"/>
  <c r="R36"/>
  <c r="S36"/>
  <c r="T36"/>
  <c r="I36"/>
  <c r="J44"/>
  <c r="J42" s="1"/>
  <c r="K44"/>
  <c r="K42" s="1"/>
  <c r="L44"/>
  <c r="L42" s="1"/>
  <c r="M44"/>
  <c r="M42" s="1"/>
  <c r="N44"/>
  <c r="N42" s="1"/>
  <c r="O44"/>
  <c r="O42" s="1"/>
  <c r="P44"/>
  <c r="P42" s="1"/>
  <c r="Q44"/>
  <c r="Q42" s="1"/>
  <c r="R44"/>
  <c r="R42" s="1"/>
  <c r="S44"/>
  <c r="S42" s="1"/>
  <c r="T44"/>
  <c r="T42" s="1"/>
  <c r="I44"/>
  <c r="I42" s="1"/>
  <c r="J53"/>
  <c r="K53"/>
  <c r="L53"/>
  <c r="M53"/>
  <c r="N53"/>
  <c r="O53"/>
  <c r="P53"/>
  <c r="Q53"/>
  <c r="R53"/>
  <c r="S53"/>
  <c r="T53"/>
  <c r="I53"/>
  <c r="T58"/>
  <c r="J58"/>
  <c r="J56" s="1"/>
  <c r="K58"/>
  <c r="L58"/>
  <c r="L56" s="1"/>
  <c r="M58"/>
  <c r="N58"/>
  <c r="N56" s="1"/>
  <c r="O58"/>
  <c r="P58"/>
  <c r="P56" s="1"/>
  <c r="Q58"/>
  <c r="R58"/>
  <c r="R56" s="1"/>
  <c r="S58"/>
  <c r="I58"/>
  <c r="J59"/>
  <c r="J20" s="1"/>
  <c r="K59"/>
  <c r="K56" s="1"/>
  <c r="L59"/>
  <c r="L20" s="1"/>
  <c r="M59"/>
  <c r="M56" s="1"/>
  <c r="N59"/>
  <c r="N20" s="1"/>
  <c r="O59"/>
  <c r="O56" s="1"/>
  <c r="P59"/>
  <c r="P20" s="1"/>
  <c r="Q59"/>
  <c r="Q56" s="1"/>
  <c r="R59"/>
  <c r="R20" s="1"/>
  <c r="S59"/>
  <c r="S56" s="1"/>
  <c r="T59"/>
  <c r="T20" s="1"/>
  <c r="I59"/>
  <c r="I20" s="1"/>
  <c r="T33" l="1"/>
  <c r="R33"/>
  <c r="P33"/>
  <c r="N33"/>
  <c r="L33"/>
  <c r="J33"/>
  <c r="T22"/>
  <c r="R22"/>
  <c r="P22"/>
  <c r="N22"/>
  <c r="L22"/>
  <c r="J22"/>
  <c r="S33"/>
  <c r="Q33"/>
  <c r="O33"/>
  <c r="M33"/>
  <c r="K33"/>
  <c r="S22"/>
  <c r="Q22"/>
  <c r="O22"/>
  <c r="M22"/>
  <c r="K22"/>
  <c r="I23"/>
  <c r="S23"/>
  <c r="Q23"/>
  <c r="O23"/>
  <c r="M23"/>
  <c r="K23"/>
  <c r="P19" i="2"/>
  <c r="I22" i="3"/>
  <c r="T21"/>
  <c r="T18" s="1"/>
  <c r="R21"/>
  <c r="R18" s="1"/>
  <c r="P21"/>
  <c r="P18" s="1"/>
  <c r="N21"/>
  <c r="N18" s="1"/>
  <c r="L21"/>
  <c r="L18" s="1"/>
  <c r="J21"/>
  <c r="J18" s="1"/>
  <c r="O15" i="2"/>
  <c r="M15"/>
  <c r="K15"/>
  <c r="I15"/>
  <c r="G15"/>
  <c r="L15"/>
  <c r="H15"/>
  <c r="N15"/>
  <c r="J15"/>
  <c r="F15"/>
  <c r="I56" i="3"/>
  <c r="I21"/>
  <c r="T23"/>
  <c r="R23"/>
  <c r="P23"/>
  <c r="N23"/>
  <c r="L23"/>
  <c r="J23"/>
  <c r="S21"/>
  <c r="Q21"/>
  <c r="O21"/>
  <c r="M21"/>
  <c r="K21"/>
  <c r="T56"/>
  <c r="S20"/>
  <c r="Q20"/>
  <c r="Q18" s="1"/>
  <c r="O20"/>
  <c r="M20"/>
  <c r="M18" s="1"/>
  <c r="K20"/>
  <c r="I33"/>
  <c r="K18" l="1"/>
  <c r="O18"/>
  <c r="S18"/>
  <c r="I18"/>
  <c r="D17" i="2"/>
  <c r="D30" l="1"/>
  <c r="P30" s="1"/>
  <c r="D25"/>
  <c r="P25" s="1"/>
  <c r="D20"/>
  <c r="P20" s="1"/>
  <c r="D18" l="1"/>
  <c r="P18" s="1"/>
  <c r="D16"/>
  <c r="P16" s="1"/>
  <c r="D35"/>
  <c r="P35" s="1"/>
  <c r="D40"/>
  <c r="P40" s="1"/>
  <c r="E15" l="1"/>
  <c r="D15"/>
  <c r="P15" l="1"/>
</calcChain>
</file>

<file path=xl/sharedStrings.xml><?xml version="1.0" encoding="utf-8"?>
<sst xmlns="http://schemas.openxmlformats.org/spreadsheetml/2006/main" count="293" uniqueCount="162">
  <si>
    <t>Усть-Донецкого района</t>
  </si>
  <si>
    <t>в том числе:</t>
  </si>
  <si>
    <t>к муниципальной программе</t>
  </si>
  <si>
    <t>РАСХОДЫ</t>
  </si>
  <si>
    <t xml:space="preserve">областного бюджета, федерального бюджета, местных бюджетов и внебюджетных источников </t>
  </si>
  <si>
    <t>на реализацию муниципальной программы Усть-Донецкого района «Развитие образования»</t>
  </si>
  <si>
    <t>№ п/п</t>
  </si>
  <si>
    <t>Статус</t>
  </si>
  <si>
    <t>Источник финансирования программы</t>
  </si>
  <si>
    <t>Оценка расходов (тыс. руб.), годы</t>
  </si>
  <si>
    <t>Всего по программе</t>
  </si>
  <si>
    <t xml:space="preserve">всего                </t>
  </si>
  <si>
    <t xml:space="preserve">областной бюджет  </t>
  </si>
  <si>
    <t>федеральный бюджет</t>
  </si>
  <si>
    <t>местный бюджет</t>
  </si>
  <si>
    <t>внебюджетные источники</t>
  </si>
  <si>
    <t>всего</t>
  </si>
  <si>
    <t>Подпрограмма «Одаренные дети»</t>
  </si>
  <si>
    <t>Подпрограмма «Обеспечение реализации муниципальной программы Усть-Донецкого района «Развитие образования»»</t>
  </si>
  <si>
    <t>«Развитие образования»</t>
  </si>
  <si>
    <t xml:space="preserve">РАСХОДЫ </t>
  </si>
  <si>
    <t>Расходы (тыс. руб.), годы</t>
  </si>
  <si>
    <t>ГРБС</t>
  </si>
  <si>
    <t>РзПр</t>
  </si>
  <si>
    <t>ЦСР</t>
  </si>
  <si>
    <t>ВР</t>
  </si>
  <si>
    <t xml:space="preserve">Муниципальная программа Усть-Донецкого района </t>
  </si>
  <si>
    <t>Отдел образования</t>
  </si>
  <si>
    <t>МКУ Служба заказчика</t>
  </si>
  <si>
    <t>Подпрограмма</t>
  </si>
  <si>
    <t xml:space="preserve">Основное мероприятие </t>
  </si>
  <si>
    <t>1.4.</t>
  </si>
  <si>
    <t>отдел образования</t>
  </si>
  <si>
    <t xml:space="preserve">Подпрограмма </t>
  </si>
  <si>
    <t>всего,</t>
  </si>
  <si>
    <t>2.4.</t>
  </si>
  <si>
    <t xml:space="preserve">Подпрограмма  </t>
  </si>
  <si>
    <t>3.2.</t>
  </si>
  <si>
    <t>«Одаренные дети»</t>
  </si>
  <si>
    <t>«Обеспечение реализации муниципальной программы Усть-Донецкого района «Развитие образования»»</t>
  </si>
  <si>
    <t>"Развитие образования"</t>
  </si>
  <si>
    <t>Муниципальная  программа Усть-Донецкого района «Развитие образования»</t>
  </si>
  <si>
    <t>1.5.</t>
  </si>
  <si>
    <t xml:space="preserve">на реализацию  муниципальной программы Усть-Донецкого района «Развитие образования» </t>
  </si>
  <si>
    <t>Мероприятия по формированию активной гражданской позиции</t>
  </si>
  <si>
    <t xml:space="preserve">Мероприятия, направленные на патриотическое воспитание молодёжи </t>
  </si>
  <si>
    <t>Мероприятия направленные на обеспечение безопасности жизнедеятельности</t>
  </si>
  <si>
    <t>Мероприятия, направленные на поддержание молодёжная культура и творчество</t>
  </si>
  <si>
    <t>Мероприятия, направленные на укрепление здоровья, формирование здорового образа жизни;</t>
  </si>
  <si>
    <t>Мероприятия, направленные на поощрительное стимулирование высокой учебной, творческой и социальной активности обучающихся</t>
  </si>
  <si>
    <t>Мероприятия, направленные на выявление и поддержку способных и одарённых детей</t>
  </si>
  <si>
    <t xml:space="preserve">Наименование муниципальной программы, подпрограммы муниципальной программы, основного мероприятия, мероприятия вневедомственной целевой программы      </t>
  </si>
  <si>
    <t xml:space="preserve">Ответственный исполнитель, соисполнитель, участники </t>
  </si>
  <si>
    <t xml:space="preserve">Код бюджетной классификации  </t>
  </si>
  <si>
    <t>«Развитие системы дошкольного образования»</t>
  </si>
  <si>
    <t>0701</t>
  </si>
  <si>
    <t xml:space="preserve"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</si>
  <si>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 xml:space="preserve">Расходы на обеспечение деятельности (оказание услуг) муниципальных учреждений Усть-Донецкого района </t>
  </si>
  <si>
    <t>Мероприятия по разработке проектно-сметной документации на строительство, реконструкцию, газификацию и капитальный ремонт муниципальных образовательных учреждений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</si>
  <si>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</si>
  <si>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МБДОУ</t>
  </si>
  <si>
    <t>0702</t>
  </si>
  <si>
    <t>МБОУ</t>
  </si>
  <si>
    <t>Расходы на выплаты по оплате труда работников муниципальных органов Усть-Донецкого района</t>
  </si>
  <si>
    <t>0709</t>
  </si>
  <si>
    <t>Расходы на обеспечение функций муниципальных органов Усть-Донецкого района</t>
  </si>
  <si>
    <t>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№830-ЗС "Об организации опеки и попечительства в Ростовской области"</t>
  </si>
  <si>
    <t xml:space="preserve">Реализация направления расходов </t>
  </si>
  <si>
    <t>5.3.</t>
  </si>
  <si>
    <t>Подпрограмма «Развитие системы  дошкольного образования»</t>
  </si>
  <si>
    <t>«Развитие системы общего образования»</t>
  </si>
  <si>
    <t>0210000590</t>
  </si>
  <si>
    <t>0210072020</t>
  </si>
  <si>
    <t>0220072030</t>
  </si>
  <si>
    <t>0220000590</t>
  </si>
  <si>
    <t>0230000590</t>
  </si>
  <si>
    <t>0220022040</t>
  </si>
  <si>
    <t>0230024210</t>
  </si>
  <si>
    <t>0230024220</t>
  </si>
  <si>
    <t>0230024230</t>
  </si>
  <si>
    <t>0230024250</t>
  </si>
  <si>
    <t>0240024310</t>
  </si>
  <si>
    <t>0240024320</t>
  </si>
  <si>
    <t>0250000110</t>
  </si>
  <si>
    <t>0250000190</t>
  </si>
  <si>
    <t>0250000590</t>
  </si>
  <si>
    <t>0250072040</t>
  </si>
  <si>
    <t>3.7.</t>
  </si>
  <si>
    <t>3.8.</t>
  </si>
  <si>
    <t>Подпрограмма «Развитие системы общего образования»</t>
  </si>
  <si>
    <t>0230024240</t>
  </si>
  <si>
    <t>121,122,129,244</t>
  </si>
  <si>
    <t>Подпрограмма «Развитие системы дополнительного образования и реализация мероприятий по направлению «Молодое поколение»»</t>
  </si>
  <si>
    <t>«Развитие системы дополнительного образования и реализация мероприятий по направлению «молодое поколение»»</t>
  </si>
  <si>
    <t>Администрация Усть-Донецкого района</t>
  </si>
  <si>
    <t>0250099990</t>
  </si>
  <si>
    <t>0210022040</t>
  </si>
  <si>
    <t>Мероприятия по разработке проектно-сметной документации на строительство, реконструкцию, газификацию и капитальный ремонт и проведению строительства, реконструкции, газификации и капитального ремонта муниципальных образовательных организаций</t>
  </si>
  <si>
    <t>0702, 0703</t>
  </si>
  <si>
    <t>0702,  0709,  0703</t>
  </si>
  <si>
    <t>0702,  0703</t>
  </si>
  <si>
    <t>0703</t>
  </si>
  <si>
    <t xml:space="preserve">Расходы на строительство и реконструкцию объектов образования муниципальной собственности, включая газификацию </t>
  </si>
  <si>
    <t xml:space="preserve">Администрации Усть-Донецкого района                                                                                            </t>
  </si>
  <si>
    <t>Исполнитель:</t>
  </si>
  <si>
    <t>02200S3110</t>
  </si>
  <si>
    <t xml:space="preserve">Расходы на реализацию проекта "Всеобуч по плаванию" </t>
  </si>
  <si>
    <t>02300S4250</t>
  </si>
  <si>
    <t>Расходы на софинансирование повышения заработной платы педагогическим работникам муниципальных учреждений дополнительного образования детей</t>
  </si>
  <si>
    <t xml:space="preserve">Расходы на проведение мероприятий по энергосбережению в части замены существующих деревянных окон и наружных дверных блоков в муниципальных образовательных учреждениях </t>
  </si>
  <si>
    <t>-"</t>
  </si>
  <si>
    <t>0709, 0705</t>
  </si>
  <si>
    <t xml:space="preserve">Мероприятия по обеспечению дополнительного профессионального образования лиц, замещающих выборные муниципальные должности, муниципальных служащих  </t>
  </si>
  <si>
    <t>0705</t>
  </si>
  <si>
    <t>0250028130</t>
  </si>
  <si>
    <t>5.6.</t>
  </si>
  <si>
    <t>02100S3740</t>
  </si>
  <si>
    <t>02100S3050</t>
  </si>
  <si>
    <t>0702 ,0709</t>
  </si>
  <si>
    <t>0"</t>
  </si>
  <si>
    <t>121,122,  129</t>
  </si>
  <si>
    <t>121,122,129,242,244,321,350,851,852,    853</t>
  </si>
  <si>
    <t>1.1.</t>
  </si>
  <si>
    <t>1.2.</t>
  </si>
  <si>
    <t>1.3.</t>
  </si>
  <si>
    <t>1.6.</t>
  </si>
  <si>
    <t>2.1.</t>
  </si>
  <si>
    <t>2.2.</t>
  </si>
  <si>
    <t>2.3.</t>
  </si>
  <si>
    <t>2.5.</t>
  </si>
  <si>
    <t>3.1.</t>
  </si>
  <si>
    <t>3.3.</t>
  </si>
  <si>
    <t>3.4.</t>
  </si>
  <si>
    <t>3.5.</t>
  </si>
  <si>
    <t>3.6.</t>
  </si>
  <si>
    <t>4.1.</t>
  </si>
  <si>
    <t>4.2.</t>
  </si>
  <si>
    <t>5.1.</t>
  </si>
  <si>
    <t>5.2.</t>
  </si>
  <si>
    <t>5.4.</t>
  </si>
  <si>
    <t>5.5.</t>
  </si>
  <si>
    <t>Заместитель начальника отдела образования</t>
  </si>
  <si>
    <t>Администрации Усть-Донецкого района</t>
  </si>
  <si>
    <t>Наименование инвестиционного проекта</t>
  </si>
  <si>
    <t>Номер и дата положительного заключения экспертизы проектной документации о достоверности определения сметной стоимости строительства</t>
  </si>
  <si>
    <t>ПЕРЕЧЕНЬ</t>
  </si>
  <si>
    <t>инвестиционных проектов (объектов капитального строительства,</t>
  </si>
  <si>
    <t>реконструкции и капитального ремонта, находящихся в муниципальной собственности)</t>
  </si>
  <si>
    <t>Объем бюджетных ассигнований по годам реализации муниципальной программы</t>
  </si>
  <si>
    <t>Строительство муниципального бюджетного дошкольного образовательного учреждения детский сад "Сказка" по адресу: Ростовская область, Усть-Донецкий район, х. Апаринский</t>
  </si>
  <si>
    <t>№61-1-0047-18 от 28.01.2018 г.</t>
  </si>
  <si>
    <t>№2-14-1-0314-17 от 19.12.2017</t>
  </si>
  <si>
    <t>1.</t>
  </si>
  <si>
    <t>2.</t>
  </si>
  <si>
    <t>Строительство здания блока начальных классов на 100 мест мунициципального бюджетного общеобразовательного учреждения Мелиховской средней общеобразовательной школы по адресу: Ростовская область, Усть-Донецкий район, ст. Мелиховская</t>
  </si>
  <si>
    <t>Итого:</t>
  </si>
  <si>
    <t>И.о. начальника отдела образования</t>
  </si>
  <si>
    <t xml:space="preserve">С.П. Сироткина </t>
  </si>
  <si>
    <t xml:space="preserve">А.И. Щебуняева </t>
  </si>
  <si>
    <t>Приложение №3</t>
  </si>
  <si>
    <t>Приложение  №4</t>
  </si>
  <si>
    <t>Приложение №5</t>
  </si>
</sst>
</file>

<file path=xl/styles.xml><?xml version="1.0" encoding="utf-8"?>
<styleSheet xmlns="http://schemas.openxmlformats.org/spreadsheetml/2006/main">
  <numFmts count="1">
    <numFmt numFmtId="164" formatCode="#,##0.0"/>
  </numFmts>
  <fonts count="16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5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3.5"/>
      <name val="Times New Roman"/>
      <family val="1"/>
      <charset val="204"/>
    </font>
    <font>
      <sz val="13.5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3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/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indent="2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2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/>
    </xf>
    <xf numFmtId="164" fontId="8" fillId="2" borderId="1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1" fillId="0" borderId="0" xfId="0" applyFont="1"/>
    <xf numFmtId="0" fontId="1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/>
    </xf>
    <xf numFmtId="0" fontId="12" fillId="2" borderId="0" xfId="0" applyFont="1" applyFill="1" applyAlignment="1"/>
    <xf numFmtId="0" fontId="5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164" fontId="8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horizontal="right" wrapText="1"/>
    </xf>
    <xf numFmtId="164" fontId="1" fillId="2" borderId="1" xfId="0" applyNumberFormat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horizontal="right"/>
    </xf>
    <xf numFmtId="164" fontId="8" fillId="2" borderId="1" xfId="0" applyNumberFormat="1" applyFont="1" applyFill="1" applyBorder="1" applyAlignment="1">
      <alignment horizontal="right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/>
    </xf>
    <xf numFmtId="164" fontId="1" fillId="2" borderId="1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wrapText="1"/>
    </xf>
    <xf numFmtId="0" fontId="0" fillId="2" borderId="0" xfId="0" applyFill="1"/>
    <xf numFmtId="0" fontId="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1" fillId="2" borderId="0" xfId="0" applyFont="1" applyFill="1" applyAlignment="1"/>
    <xf numFmtId="0" fontId="5" fillId="2" borderId="1" xfId="0" applyFont="1" applyFill="1" applyBorder="1"/>
    <xf numFmtId="164" fontId="5" fillId="2" borderId="1" xfId="0" applyNumberFormat="1" applyFont="1" applyFill="1" applyBorder="1"/>
    <xf numFmtId="0" fontId="1" fillId="2" borderId="1" xfId="0" applyFont="1" applyFill="1" applyBorder="1"/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/>
    </xf>
    <xf numFmtId="0" fontId="11" fillId="2" borderId="0" xfId="0" applyFont="1" applyFill="1" applyAlignment="1"/>
    <xf numFmtId="0" fontId="1" fillId="2" borderId="0" xfId="0" applyFont="1" applyFill="1" applyAlignment="1">
      <alignment horizontal="right"/>
    </xf>
    <xf numFmtId="0" fontId="13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wrapText="1"/>
    </xf>
    <xf numFmtId="0" fontId="5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/>
    <xf numFmtId="0" fontId="1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5" fillId="2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/>
    <xf numFmtId="0" fontId="0" fillId="2" borderId="6" xfId="0" applyFont="1" applyFill="1" applyBorder="1" applyAlignment="1"/>
    <xf numFmtId="0" fontId="0" fillId="2" borderId="7" xfId="0" applyFont="1" applyFill="1" applyBorder="1" applyAlignment="1"/>
    <xf numFmtId="0" fontId="0" fillId="2" borderId="0" xfId="0" applyFont="1" applyFill="1" applyAlignment="1"/>
    <xf numFmtId="0" fontId="0" fillId="2" borderId="8" xfId="0" applyFont="1" applyFill="1" applyBorder="1" applyAlignment="1"/>
    <xf numFmtId="0" fontId="0" fillId="2" borderId="9" xfId="0" applyFont="1" applyFill="1" applyBorder="1" applyAlignment="1"/>
    <xf numFmtId="0" fontId="0" fillId="2" borderId="14" xfId="0" applyFont="1" applyFill="1" applyBorder="1" applyAlignment="1"/>
    <xf numFmtId="0" fontId="0" fillId="2" borderId="10" xfId="0" applyFont="1" applyFill="1" applyBorder="1" applyAlignment="1"/>
    <xf numFmtId="0" fontId="1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3" fillId="2" borderId="8" xfId="0" applyFont="1" applyFill="1" applyBorder="1" applyAlignment="1">
      <alignment wrapText="1"/>
    </xf>
    <xf numFmtId="0" fontId="3" fillId="2" borderId="9" xfId="0" applyFont="1" applyFill="1" applyBorder="1" applyAlignment="1">
      <alignment wrapText="1"/>
    </xf>
    <xf numFmtId="0" fontId="3" fillId="2" borderId="14" xfId="0" applyFont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/>
    <xf numFmtId="0" fontId="0" fillId="0" borderId="0" xfId="0" applyAlignment="1"/>
    <xf numFmtId="0" fontId="8" fillId="2" borderId="1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justify" vertical="center" wrapText="1"/>
    </xf>
    <xf numFmtId="0" fontId="10" fillId="2" borderId="4" xfId="0" applyFont="1" applyFill="1" applyBorder="1" applyAlignment="1">
      <alignment horizontal="justify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1" fillId="2" borderId="0" xfId="0" applyFont="1" applyFill="1" applyAlignment="1"/>
    <xf numFmtId="0" fontId="5" fillId="2" borderId="11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15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0" xfId="0" applyFill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R69"/>
  <sheetViews>
    <sheetView zoomScaleNormal="100" workbookViewId="0">
      <selection activeCell="D2" sqref="D2:P2"/>
    </sheetView>
  </sheetViews>
  <sheetFormatPr defaultRowHeight="15"/>
  <cols>
    <col min="1" max="1" width="4.28515625" style="1" customWidth="1"/>
    <col min="2" max="2" width="20.5703125" style="1" customWidth="1"/>
    <col min="3" max="3" width="21.140625" style="1" customWidth="1"/>
    <col min="4" max="4" width="11.28515625" style="1" customWidth="1"/>
    <col min="5" max="15" width="12.140625" style="1" customWidth="1"/>
    <col min="16" max="16" width="15" style="1" customWidth="1"/>
    <col min="17" max="17" width="13" style="1" customWidth="1"/>
    <col min="18" max="18" width="12.140625" style="1" customWidth="1"/>
    <col min="19" max="20" width="10.140625" style="1" bestFit="1" customWidth="1"/>
    <col min="21" max="16384" width="9.140625" style="1"/>
  </cols>
  <sheetData>
    <row r="1" spans="1:18" ht="22.5" customHeight="1">
      <c r="A1" s="77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8" ht="18.75">
      <c r="A2" s="6"/>
      <c r="D2" s="89" t="s">
        <v>159</v>
      </c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</row>
    <row r="3" spans="1:18" ht="18.75">
      <c r="A3" s="6"/>
      <c r="D3" s="89" t="s">
        <v>2</v>
      </c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</row>
    <row r="4" spans="1:18" ht="18.75">
      <c r="A4" s="6"/>
      <c r="D4" s="89" t="s">
        <v>0</v>
      </c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</row>
    <row r="5" spans="1:18" ht="18.75">
      <c r="A5" s="6"/>
      <c r="D5" s="89" t="s">
        <v>40</v>
      </c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</row>
    <row r="6" spans="1:18" ht="18.75">
      <c r="A6" s="6"/>
      <c r="D6" s="23"/>
      <c r="E6" s="24"/>
      <c r="F6" s="28"/>
      <c r="G6" s="28"/>
      <c r="H6" s="28"/>
      <c r="I6" s="28"/>
      <c r="J6" s="57"/>
      <c r="K6" s="28"/>
      <c r="L6" s="28"/>
      <c r="M6" s="28"/>
      <c r="N6" s="28"/>
      <c r="O6" s="28"/>
      <c r="P6" s="19"/>
    </row>
    <row r="7" spans="1:18" ht="18.75">
      <c r="A7" s="87" t="s">
        <v>3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</row>
    <row r="8" spans="1:18" ht="18.75">
      <c r="A8" s="87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</row>
    <row r="9" spans="1:18" ht="18.75">
      <c r="A9" s="87" t="s">
        <v>5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</row>
    <row r="10" spans="1:18" ht="18.75">
      <c r="A10" s="7"/>
    </row>
    <row r="11" spans="1:18">
      <c r="A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8" ht="30" customHeight="1">
      <c r="A12" s="85" t="s">
        <v>6</v>
      </c>
      <c r="B12" s="85" t="s">
        <v>7</v>
      </c>
      <c r="C12" s="85" t="s">
        <v>8</v>
      </c>
      <c r="D12" s="91" t="s">
        <v>9</v>
      </c>
      <c r="E12" s="91"/>
      <c r="F12" s="92"/>
      <c r="G12" s="92"/>
      <c r="H12" s="92"/>
      <c r="I12" s="92"/>
      <c r="J12" s="92"/>
      <c r="K12" s="92"/>
      <c r="L12" s="92"/>
      <c r="M12" s="92"/>
      <c r="N12" s="92"/>
      <c r="O12" s="93"/>
      <c r="P12" s="85" t="s">
        <v>10</v>
      </c>
    </row>
    <row r="13" spans="1:18" ht="15.75">
      <c r="A13" s="85"/>
      <c r="B13" s="85"/>
      <c r="C13" s="85"/>
      <c r="D13" s="25">
        <v>2019</v>
      </c>
      <c r="E13" s="25">
        <v>2020</v>
      </c>
      <c r="F13" s="27">
        <v>2021</v>
      </c>
      <c r="G13" s="27">
        <v>2022</v>
      </c>
      <c r="H13" s="27">
        <v>2023</v>
      </c>
      <c r="I13" s="27">
        <v>2024</v>
      </c>
      <c r="J13" s="56">
        <v>2025</v>
      </c>
      <c r="K13" s="27">
        <v>2026</v>
      </c>
      <c r="L13" s="27">
        <v>2027</v>
      </c>
      <c r="M13" s="27">
        <v>2028</v>
      </c>
      <c r="N13" s="27">
        <v>2029</v>
      </c>
      <c r="O13" s="27">
        <v>2030</v>
      </c>
      <c r="P13" s="85"/>
    </row>
    <row r="14" spans="1:18" ht="17.25" customHeight="1">
      <c r="A14" s="2"/>
      <c r="B14" s="9">
        <v>1</v>
      </c>
      <c r="C14" s="2">
        <v>2</v>
      </c>
      <c r="D14" s="25">
        <v>3</v>
      </c>
      <c r="E14" s="25">
        <v>4</v>
      </c>
      <c r="F14" s="27">
        <v>5</v>
      </c>
      <c r="G14" s="27">
        <v>6</v>
      </c>
      <c r="H14" s="27">
        <v>7</v>
      </c>
      <c r="I14" s="27">
        <v>8</v>
      </c>
      <c r="J14" s="56">
        <v>9</v>
      </c>
      <c r="K14" s="27">
        <v>10</v>
      </c>
      <c r="L14" s="27">
        <v>11</v>
      </c>
      <c r="M14" s="27">
        <v>12</v>
      </c>
      <c r="N14" s="27">
        <v>13</v>
      </c>
      <c r="O14" s="27">
        <v>14</v>
      </c>
      <c r="P14" s="18">
        <v>15</v>
      </c>
    </row>
    <row r="15" spans="1:18" ht="16.5" customHeight="1">
      <c r="A15" s="86"/>
      <c r="B15" s="79" t="s">
        <v>41</v>
      </c>
      <c r="C15" s="10" t="s">
        <v>11</v>
      </c>
      <c r="D15" s="26">
        <f t="shared" ref="D15:O15" si="0">SUM(D20+D25+D30+D35+D40)</f>
        <v>381810.6</v>
      </c>
      <c r="E15" s="26">
        <f t="shared" si="0"/>
        <v>386906.1</v>
      </c>
      <c r="F15" s="32">
        <f t="shared" si="0"/>
        <v>382647.9</v>
      </c>
      <c r="G15" s="32">
        <f t="shared" si="0"/>
        <v>385809.3</v>
      </c>
      <c r="H15" s="32">
        <f t="shared" si="0"/>
        <v>382647.9</v>
      </c>
      <c r="I15" s="32">
        <f t="shared" si="0"/>
        <v>382647.9</v>
      </c>
      <c r="J15" s="32">
        <f t="shared" si="0"/>
        <v>385760</v>
      </c>
      <c r="K15" s="32">
        <f t="shared" si="0"/>
        <v>389171.39999999997</v>
      </c>
      <c r="L15" s="32">
        <f t="shared" si="0"/>
        <v>385760</v>
      </c>
      <c r="M15" s="32">
        <f t="shared" si="0"/>
        <v>385760</v>
      </c>
      <c r="N15" s="32">
        <f t="shared" si="0"/>
        <v>385760</v>
      </c>
      <c r="O15" s="32">
        <f t="shared" si="0"/>
        <v>388921.39999999997</v>
      </c>
      <c r="P15" s="20">
        <f>SUM(D15:O15)</f>
        <v>4623602.5</v>
      </c>
      <c r="Q15" s="4"/>
    </row>
    <row r="16" spans="1:18" ht="24.75" customHeight="1">
      <c r="A16" s="86"/>
      <c r="B16" s="80"/>
      <c r="C16" s="10" t="s">
        <v>12</v>
      </c>
      <c r="D16" s="3">
        <f t="shared" ref="D16:O16" si="1">SUM(D21+D26+D31+D36+D41)</f>
        <v>218552.1</v>
      </c>
      <c r="E16" s="3">
        <f t="shared" si="1"/>
        <v>229863</v>
      </c>
      <c r="F16" s="3">
        <f t="shared" si="1"/>
        <v>229863</v>
      </c>
      <c r="G16" s="3">
        <f t="shared" si="1"/>
        <v>232904.19999999998</v>
      </c>
      <c r="H16" s="3">
        <f t="shared" si="1"/>
        <v>229863</v>
      </c>
      <c r="I16" s="3">
        <f t="shared" si="1"/>
        <v>229863</v>
      </c>
      <c r="J16" s="3">
        <f t="shared" si="1"/>
        <v>229863</v>
      </c>
      <c r="K16" s="3">
        <f t="shared" si="1"/>
        <v>232904.19999999998</v>
      </c>
      <c r="L16" s="3">
        <f t="shared" si="1"/>
        <v>229863</v>
      </c>
      <c r="M16" s="3">
        <f t="shared" si="1"/>
        <v>229863</v>
      </c>
      <c r="N16" s="3">
        <f t="shared" si="1"/>
        <v>229863</v>
      </c>
      <c r="O16" s="3">
        <f t="shared" si="1"/>
        <v>232904.19999999998</v>
      </c>
      <c r="P16" s="3">
        <f>SUM(D16:O16)</f>
        <v>2756168.7</v>
      </c>
      <c r="Q16" s="4"/>
      <c r="R16" s="4"/>
    </row>
    <row r="17" spans="1:17" ht="31.5">
      <c r="A17" s="86"/>
      <c r="B17" s="80"/>
      <c r="C17" s="10" t="s">
        <v>13</v>
      </c>
      <c r="D17" s="3">
        <f t="shared" ref="D17:O17" si="2">SUM(D22+D27+D32+D37+D42)</f>
        <v>0</v>
      </c>
      <c r="E17" s="3">
        <f t="shared" si="2"/>
        <v>0</v>
      </c>
      <c r="F17" s="3">
        <f t="shared" si="2"/>
        <v>0</v>
      </c>
      <c r="G17" s="3">
        <f t="shared" si="2"/>
        <v>0</v>
      </c>
      <c r="H17" s="3">
        <f t="shared" si="2"/>
        <v>0</v>
      </c>
      <c r="I17" s="3">
        <f t="shared" si="2"/>
        <v>0</v>
      </c>
      <c r="J17" s="3">
        <f t="shared" si="2"/>
        <v>0</v>
      </c>
      <c r="K17" s="3">
        <f t="shared" si="2"/>
        <v>0</v>
      </c>
      <c r="L17" s="3">
        <f t="shared" si="2"/>
        <v>0</v>
      </c>
      <c r="M17" s="3">
        <f t="shared" si="2"/>
        <v>0</v>
      </c>
      <c r="N17" s="3">
        <f t="shared" si="2"/>
        <v>0</v>
      </c>
      <c r="O17" s="3">
        <f t="shared" si="2"/>
        <v>0</v>
      </c>
      <c r="P17" s="3">
        <f t="shared" ref="P17:P19" si="3">SUM(D17:O17)</f>
        <v>0</v>
      </c>
      <c r="Q17" s="4"/>
    </row>
    <row r="18" spans="1:17" ht="15.75">
      <c r="A18" s="86"/>
      <c r="B18" s="80"/>
      <c r="C18" s="10" t="s">
        <v>14</v>
      </c>
      <c r="D18" s="3">
        <f t="shared" ref="D18:O18" si="4">SUM(D23+D28+D33+D38+D43)</f>
        <v>144329.80000000002</v>
      </c>
      <c r="E18" s="3">
        <f t="shared" si="4"/>
        <v>138114.4</v>
      </c>
      <c r="F18" s="3">
        <f t="shared" si="4"/>
        <v>133856.20000000001</v>
      </c>
      <c r="G18" s="3">
        <f t="shared" si="4"/>
        <v>133976.4</v>
      </c>
      <c r="H18" s="3">
        <f t="shared" si="4"/>
        <v>133856.20000000001</v>
      </c>
      <c r="I18" s="3">
        <f t="shared" si="4"/>
        <v>133856.20000000001</v>
      </c>
      <c r="J18" s="3">
        <f t="shared" si="4"/>
        <v>136968.30000000002</v>
      </c>
      <c r="K18" s="3">
        <f t="shared" si="4"/>
        <v>137338.5</v>
      </c>
      <c r="L18" s="3">
        <f t="shared" si="4"/>
        <v>136968.30000000002</v>
      </c>
      <c r="M18" s="3">
        <f t="shared" si="4"/>
        <v>136968.30000000002</v>
      </c>
      <c r="N18" s="3">
        <f t="shared" si="4"/>
        <v>136968.30000000002</v>
      </c>
      <c r="O18" s="3">
        <f t="shared" si="4"/>
        <v>137088.5</v>
      </c>
      <c r="P18" s="3">
        <f t="shared" si="3"/>
        <v>1640289.4000000001</v>
      </c>
    </row>
    <row r="19" spans="1:17" ht="31.5">
      <c r="A19" s="86"/>
      <c r="B19" s="81"/>
      <c r="C19" s="10" t="s">
        <v>15</v>
      </c>
      <c r="D19" s="3">
        <f t="shared" ref="D19:O19" si="5">SUM(D24+D29+D34+D39+D44)</f>
        <v>18928.7</v>
      </c>
      <c r="E19" s="3">
        <f t="shared" si="5"/>
        <v>18928.7</v>
      </c>
      <c r="F19" s="3">
        <f t="shared" si="5"/>
        <v>18928.7</v>
      </c>
      <c r="G19" s="3">
        <f t="shared" si="5"/>
        <v>18928.7</v>
      </c>
      <c r="H19" s="3">
        <f t="shared" si="5"/>
        <v>18928.7</v>
      </c>
      <c r="I19" s="3">
        <f t="shared" si="5"/>
        <v>18928.7</v>
      </c>
      <c r="J19" s="3">
        <f t="shared" si="5"/>
        <v>18928.7</v>
      </c>
      <c r="K19" s="3">
        <f t="shared" si="5"/>
        <v>18928.7</v>
      </c>
      <c r="L19" s="3">
        <f t="shared" si="5"/>
        <v>18928.7</v>
      </c>
      <c r="M19" s="3">
        <f t="shared" si="5"/>
        <v>18928.7</v>
      </c>
      <c r="N19" s="3">
        <f t="shared" si="5"/>
        <v>18928.7</v>
      </c>
      <c r="O19" s="3">
        <f t="shared" si="5"/>
        <v>18928.7</v>
      </c>
      <c r="P19" s="3">
        <f t="shared" si="3"/>
        <v>227144.40000000005</v>
      </c>
    </row>
    <row r="20" spans="1:17" ht="19.5" customHeight="1">
      <c r="A20" s="82">
        <v>1</v>
      </c>
      <c r="B20" s="84" t="s">
        <v>69</v>
      </c>
      <c r="C20" s="11" t="s">
        <v>16</v>
      </c>
      <c r="D20" s="26">
        <f t="shared" ref="D20:O20" si="6">SUM(D21:D24)</f>
        <v>122052.8</v>
      </c>
      <c r="E20" s="32">
        <f t="shared" si="6"/>
        <v>125823.99999999999</v>
      </c>
      <c r="F20" s="32">
        <f t="shared" si="6"/>
        <v>121815.8</v>
      </c>
      <c r="G20" s="32">
        <f t="shared" si="6"/>
        <v>124977.2</v>
      </c>
      <c r="H20" s="32">
        <f t="shared" si="6"/>
        <v>121815.8</v>
      </c>
      <c r="I20" s="32">
        <f t="shared" si="6"/>
        <v>121815.8</v>
      </c>
      <c r="J20" s="32">
        <f t="shared" si="6"/>
        <v>123554.3</v>
      </c>
      <c r="K20" s="32">
        <f t="shared" si="6"/>
        <v>126715.7</v>
      </c>
      <c r="L20" s="32">
        <f t="shared" si="6"/>
        <v>123554.3</v>
      </c>
      <c r="M20" s="32">
        <f t="shared" si="6"/>
        <v>123554.3</v>
      </c>
      <c r="N20" s="32">
        <f t="shared" si="6"/>
        <v>123554.3</v>
      </c>
      <c r="O20" s="32">
        <f t="shared" si="6"/>
        <v>126715.7</v>
      </c>
      <c r="P20" s="20">
        <f>SUM(D20:O20)</f>
        <v>1485950</v>
      </c>
    </row>
    <row r="21" spans="1:17" ht="15.75">
      <c r="A21" s="82"/>
      <c r="B21" s="82"/>
      <c r="C21" s="11" t="s">
        <v>12</v>
      </c>
      <c r="D21" s="3">
        <v>60198.6</v>
      </c>
      <c r="E21" s="3">
        <v>64706.1</v>
      </c>
      <c r="F21" s="3">
        <v>64706.1</v>
      </c>
      <c r="G21" s="3">
        <v>67747.3</v>
      </c>
      <c r="H21" s="3">
        <v>64706.1</v>
      </c>
      <c r="I21" s="3">
        <v>64706.1</v>
      </c>
      <c r="J21" s="3">
        <v>64706.1</v>
      </c>
      <c r="K21" s="3">
        <v>67747.3</v>
      </c>
      <c r="L21" s="3">
        <v>64706.1</v>
      </c>
      <c r="M21" s="3">
        <v>64706.1</v>
      </c>
      <c r="N21" s="3">
        <v>64706.1</v>
      </c>
      <c r="O21" s="3">
        <v>67747.3</v>
      </c>
      <c r="P21" s="3">
        <f>SUM(D21:O21)</f>
        <v>781089.29999999993</v>
      </c>
      <c r="Q21" s="4"/>
    </row>
    <row r="22" spans="1:17" ht="31.5">
      <c r="A22" s="82"/>
      <c r="B22" s="82"/>
      <c r="C22" s="11" t="s">
        <v>13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>
        <f t="shared" ref="P22:P24" si="7">SUM(D22:O22)</f>
        <v>0</v>
      </c>
    </row>
    <row r="23" spans="1:17" ht="15.75">
      <c r="A23" s="82"/>
      <c r="B23" s="82"/>
      <c r="C23" s="11" t="s">
        <v>14</v>
      </c>
      <c r="D23" s="3">
        <v>48219</v>
      </c>
      <c r="E23" s="3">
        <v>47482.7</v>
      </c>
      <c r="F23" s="3">
        <v>43474.5</v>
      </c>
      <c r="G23" s="3">
        <v>43594.7</v>
      </c>
      <c r="H23" s="3">
        <v>43474.5</v>
      </c>
      <c r="I23" s="3">
        <v>43474.5</v>
      </c>
      <c r="J23" s="3">
        <v>45213</v>
      </c>
      <c r="K23" s="3">
        <v>45333.2</v>
      </c>
      <c r="L23" s="3">
        <v>45213</v>
      </c>
      <c r="M23" s="3">
        <v>45213</v>
      </c>
      <c r="N23" s="3">
        <v>45213</v>
      </c>
      <c r="O23" s="3">
        <v>45333.2</v>
      </c>
      <c r="P23" s="3">
        <f t="shared" si="7"/>
        <v>541238.30000000005</v>
      </c>
    </row>
    <row r="24" spans="1:17" ht="31.5">
      <c r="A24" s="82"/>
      <c r="B24" s="82"/>
      <c r="C24" s="11" t="s">
        <v>15</v>
      </c>
      <c r="D24" s="3">
        <v>13635.2</v>
      </c>
      <c r="E24" s="3">
        <v>13635.2</v>
      </c>
      <c r="F24" s="3">
        <v>13635.2</v>
      </c>
      <c r="G24" s="3">
        <v>13635.2</v>
      </c>
      <c r="H24" s="3">
        <v>13635.2</v>
      </c>
      <c r="I24" s="3">
        <v>13635.2</v>
      </c>
      <c r="J24" s="3">
        <v>13635.2</v>
      </c>
      <c r="K24" s="3">
        <v>13635.2</v>
      </c>
      <c r="L24" s="3">
        <v>13635.2</v>
      </c>
      <c r="M24" s="3">
        <v>13635.2</v>
      </c>
      <c r="N24" s="3">
        <v>13635.2</v>
      </c>
      <c r="O24" s="3">
        <v>13635.2</v>
      </c>
      <c r="P24" s="3">
        <f t="shared" si="7"/>
        <v>163622.40000000002</v>
      </c>
    </row>
    <row r="25" spans="1:17" ht="15.75" customHeight="1">
      <c r="A25" s="82">
        <v>2</v>
      </c>
      <c r="B25" s="82" t="s">
        <v>89</v>
      </c>
      <c r="C25" s="11" t="s">
        <v>16</v>
      </c>
      <c r="D25" s="26">
        <f t="shared" ref="D25:O25" si="8">SUM(D26:D29)</f>
        <v>210613.4</v>
      </c>
      <c r="E25" s="32">
        <f t="shared" si="8"/>
        <v>212465.1</v>
      </c>
      <c r="F25" s="32">
        <f t="shared" si="8"/>
        <v>212465.1</v>
      </c>
      <c r="G25" s="32">
        <f t="shared" si="8"/>
        <v>212465.1</v>
      </c>
      <c r="H25" s="32">
        <f t="shared" si="8"/>
        <v>212465.1</v>
      </c>
      <c r="I25" s="32">
        <f t="shared" si="8"/>
        <v>212465.1</v>
      </c>
      <c r="J25" s="32">
        <f t="shared" si="8"/>
        <v>212465.1</v>
      </c>
      <c r="K25" s="32">
        <f t="shared" si="8"/>
        <v>212465.1</v>
      </c>
      <c r="L25" s="32">
        <f t="shared" si="8"/>
        <v>212465.1</v>
      </c>
      <c r="M25" s="32">
        <f t="shared" si="8"/>
        <v>212465.1</v>
      </c>
      <c r="N25" s="32">
        <f t="shared" si="8"/>
        <v>212465.1</v>
      </c>
      <c r="O25" s="32">
        <f t="shared" si="8"/>
        <v>212465.1</v>
      </c>
      <c r="P25" s="20">
        <f>SUM(D25:O25)</f>
        <v>2547729.5000000005</v>
      </c>
    </row>
    <row r="26" spans="1:17" ht="19.5" customHeight="1">
      <c r="A26" s="82"/>
      <c r="B26" s="82"/>
      <c r="C26" s="11" t="s">
        <v>12</v>
      </c>
      <c r="D26" s="3">
        <v>156998.29999999999</v>
      </c>
      <c r="E26" s="3">
        <v>164246</v>
      </c>
      <c r="F26" s="3">
        <v>164246</v>
      </c>
      <c r="G26" s="3">
        <v>164246</v>
      </c>
      <c r="H26" s="3">
        <v>164246</v>
      </c>
      <c r="I26" s="3">
        <v>164246</v>
      </c>
      <c r="J26" s="3">
        <v>164246</v>
      </c>
      <c r="K26" s="3">
        <v>164246</v>
      </c>
      <c r="L26" s="3">
        <v>164246</v>
      </c>
      <c r="M26" s="3">
        <v>164246</v>
      </c>
      <c r="N26" s="3">
        <v>164246</v>
      </c>
      <c r="O26" s="3">
        <v>164246</v>
      </c>
      <c r="P26" s="3">
        <f>SUM(D26:O26)</f>
        <v>1963704.3</v>
      </c>
      <c r="Q26" s="4"/>
    </row>
    <row r="27" spans="1:17" ht="31.5">
      <c r="A27" s="82"/>
      <c r="B27" s="82"/>
      <c r="C27" s="11" t="s">
        <v>13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>
        <f t="shared" ref="P27:P29" si="9">SUM(D27:O27)</f>
        <v>0</v>
      </c>
    </row>
    <row r="28" spans="1:17" ht="15.75">
      <c r="A28" s="82"/>
      <c r="B28" s="82"/>
      <c r="C28" s="11" t="s">
        <v>14</v>
      </c>
      <c r="D28" s="3">
        <v>51166.6</v>
      </c>
      <c r="E28" s="3">
        <v>45770.6</v>
      </c>
      <c r="F28" s="3">
        <v>45770.6</v>
      </c>
      <c r="G28" s="3">
        <v>45770.6</v>
      </c>
      <c r="H28" s="3">
        <v>45770.6</v>
      </c>
      <c r="I28" s="3">
        <v>45770.6</v>
      </c>
      <c r="J28" s="3">
        <v>45770.6</v>
      </c>
      <c r="K28" s="3">
        <v>45770.6</v>
      </c>
      <c r="L28" s="3">
        <v>45770.6</v>
      </c>
      <c r="M28" s="3">
        <v>45770.6</v>
      </c>
      <c r="N28" s="3">
        <v>45770.6</v>
      </c>
      <c r="O28" s="3">
        <v>45770.6</v>
      </c>
      <c r="P28" s="3">
        <f t="shared" si="9"/>
        <v>554643.19999999984</v>
      </c>
    </row>
    <row r="29" spans="1:17" ht="31.5">
      <c r="A29" s="82"/>
      <c r="B29" s="82"/>
      <c r="C29" s="11" t="s">
        <v>15</v>
      </c>
      <c r="D29" s="3">
        <v>2448.5</v>
      </c>
      <c r="E29" s="3">
        <v>2448.5</v>
      </c>
      <c r="F29" s="3">
        <v>2448.5</v>
      </c>
      <c r="G29" s="3">
        <v>2448.5</v>
      </c>
      <c r="H29" s="3">
        <v>2448.5</v>
      </c>
      <c r="I29" s="3">
        <v>2448.5</v>
      </c>
      <c r="J29" s="3">
        <v>2448.5</v>
      </c>
      <c r="K29" s="3">
        <v>2448.5</v>
      </c>
      <c r="L29" s="3">
        <v>2448.5</v>
      </c>
      <c r="M29" s="3">
        <v>2448.5</v>
      </c>
      <c r="N29" s="3">
        <v>2448.5</v>
      </c>
      <c r="O29" s="3">
        <v>2448.5</v>
      </c>
      <c r="P29" s="3">
        <f t="shared" si="9"/>
        <v>29382</v>
      </c>
    </row>
    <row r="30" spans="1:17" ht="20.25" customHeight="1">
      <c r="A30" s="82">
        <v>3</v>
      </c>
      <c r="B30" s="82" t="s">
        <v>92</v>
      </c>
      <c r="C30" s="11" t="s">
        <v>16</v>
      </c>
      <c r="D30" s="26">
        <f t="shared" ref="D30:O30" si="10">SUM(D31:D34)</f>
        <v>34375.599999999999</v>
      </c>
      <c r="E30" s="32">
        <f t="shared" si="10"/>
        <v>33889.1</v>
      </c>
      <c r="F30" s="32">
        <f t="shared" si="10"/>
        <v>33889.1</v>
      </c>
      <c r="G30" s="32">
        <f t="shared" si="10"/>
        <v>33889.1</v>
      </c>
      <c r="H30" s="32">
        <f t="shared" si="10"/>
        <v>33889.1</v>
      </c>
      <c r="I30" s="32">
        <f t="shared" si="10"/>
        <v>33889.1</v>
      </c>
      <c r="J30" s="32">
        <f t="shared" si="10"/>
        <v>35130.800000000003</v>
      </c>
      <c r="K30" s="32">
        <f t="shared" si="10"/>
        <v>35130.800000000003</v>
      </c>
      <c r="L30" s="32">
        <f t="shared" si="10"/>
        <v>35130.800000000003</v>
      </c>
      <c r="M30" s="32">
        <f t="shared" si="10"/>
        <v>35130.800000000003</v>
      </c>
      <c r="N30" s="32">
        <f t="shared" si="10"/>
        <v>35130.800000000003</v>
      </c>
      <c r="O30" s="32">
        <f t="shared" si="10"/>
        <v>35130.800000000003</v>
      </c>
      <c r="P30" s="20">
        <f>SUM(D30:O30)</f>
        <v>414605.89999999997</v>
      </c>
    </row>
    <row r="31" spans="1:17" ht="24.75" customHeight="1">
      <c r="A31" s="82"/>
      <c r="B31" s="82"/>
      <c r="C31" s="11" t="s">
        <v>12</v>
      </c>
      <c r="D31" s="3">
        <v>468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>
        <f t="shared" ref="P31:P34" si="11">SUM(D31:O31)</f>
        <v>468</v>
      </c>
    </row>
    <row r="32" spans="1:17" ht="31.5">
      <c r="A32" s="82"/>
      <c r="B32" s="82"/>
      <c r="C32" s="11" t="s">
        <v>13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>
        <f t="shared" si="11"/>
        <v>0</v>
      </c>
    </row>
    <row r="33" spans="1:16" ht="24.75" customHeight="1">
      <c r="A33" s="82"/>
      <c r="B33" s="82"/>
      <c r="C33" s="11" t="s">
        <v>14</v>
      </c>
      <c r="D33" s="3">
        <v>31062.6</v>
      </c>
      <c r="E33" s="3">
        <v>31044.1</v>
      </c>
      <c r="F33" s="3">
        <v>31044.1</v>
      </c>
      <c r="G33" s="3">
        <v>31044.1</v>
      </c>
      <c r="H33" s="3">
        <v>31044.1</v>
      </c>
      <c r="I33" s="3">
        <v>31044.1</v>
      </c>
      <c r="J33" s="3">
        <v>32285.8</v>
      </c>
      <c r="K33" s="3">
        <v>32285.8</v>
      </c>
      <c r="L33" s="3">
        <v>32285.8</v>
      </c>
      <c r="M33" s="3">
        <v>32285.8</v>
      </c>
      <c r="N33" s="3">
        <v>32285.8</v>
      </c>
      <c r="O33" s="3">
        <v>32285.8</v>
      </c>
      <c r="P33" s="3">
        <f t="shared" si="11"/>
        <v>379997.89999999997</v>
      </c>
    </row>
    <row r="34" spans="1:16" ht="44.25" customHeight="1">
      <c r="A34" s="79"/>
      <c r="B34" s="79"/>
      <c r="C34" s="11" t="s">
        <v>15</v>
      </c>
      <c r="D34" s="3">
        <v>2845</v>
      </c>
      <c r="E34" s="3">
        <v>2845</v>
      </c>
      <c r="F34" s="3">
        <v>2845</v>
      </c>
      <c r="G34" s="3">
        <v>2845</v>
      </c>
      <c r="H34" s="3">
        <v>2845</v>
      </c>
      <c r="I34" s="3">
        <v>2845</v>
      </c>
      <c r="J34" s="3">
        <v>2845</v>
      </c>
      <c r="K34" s="3">
        <v>2845</v>
      </c>
      <c r="L34" s="3">
        <v>2845</v>
      </c>
      <c r="M34" s="3">
        <v>2845</v>
      </c>
      <c r="N34" s="3">
        <v>2845</v>
      </c>
      <c r="O34" s="3">
        <v>2845</v>
      </c>
      <c r="P34" s="3">
        <f t="shared" si="11"/>
        <v>34140</v>
      </c>
    </row>
    <row r="35" spans="1:16" ht="15.75" customHeight="1">
      <c r="A35" s="79">
        <v>4</v>
      </c>
      <c r="B35" s="79" t="s">
        <v>17</v>
      </c>
      <c r="C35" s="10" t="s">
        <v>16</v>
      </c>
      <c r="D35" s="26">
        <f t="shared" ref="D35:O35" si="12">SUM(D36:D39)</f>
        <v>356</v>
      </c>
      <c r="E35" s="32">
        <f t="shared" si="12"/>
        <v>356</v>
      </c>
      <c r="F35" s="32">
        <f t="shared" si="12"/>
        <v>356</v>
      </c>
      <c r="G35" s="32">
        <f t="shared" si="12"/>
        <v>356</v>
      </c>
      <c r="H35" s="32">
        <f t="shared" si="12"/>
        <v>356</v>
      </c>
      <c r="I35" s="32">
        <f t="shared" si="12"/>
        <v>356</v>
      </c>
      <c r="J35" s="32">
        <f t="shared" si="12"/>
        <v>370.2</v>
      </c>
      <c r="K35" s="32">
        <f t="shared" si="12"/>
        <v>370.2</v>
      </c>
      <c r="L35" s="32">
        <f t="shared" si="12"/>
        <v>370.2</v>
      </c>
      <c r="M35" s="32">
        <f t="shared" si="12"/>
        <v>370.2</v>
      </c>
      <c r="N35" s="32">
        <f t="shared" si="12"/>
        <v>370.2</v>
      </c>
      <c r="O35" s="32">
        <f t="shared" si="12"/>
        <v>370.2</v>
      </c>
      <c r="P35" s="20">
        <f>SUM(D35:O35)</f>
        <v>4357.1999999999989</v>
      </c>
    </row>
    <row r="36" spans="1:16" ht="15.75">
      <c r="A36" s="83"/>
      <c r="B36" s="83"/>
      <c r="C36" s="10" t="s">
        <v>12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>
        <f t="shared" ref="P36:P39" si="13">SUM(D36:O36)</f>
        <v>0</v>
      </c>
    </row>
    <row r="37" spans="1:16" ht="31.5">
      <c r="A37" s="83"/>
      <c r="B37" s="83"/>
      <c r="C37" s="10" t="s">
        <v>13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>
        <f t="shared" si="13"/>
        <v>0</v>
      </c>
    </row>
    <row r="38" spans="1:16" ht="15.75">
      <c r="A38" s="83"/>
      <c r="B38" s="83"/>
      <c r="C38" s="10" t="s">
        <v>14</v>
      </c>
      <c r="D38" s="3">
        <v>356</v>
      </c>
      <c r="E38" s="3">
        <v>356</v>
      </c>
      <c r="F38" s="3">
        <v>356</v>
      </c>
      <c r="G38" s="3">
        <v>356</v>
      </c>
      <c r="H38" s="3">
        <v>356</v>
      </c>
      <c r="I38" s="3">
        <v>356</v>
      </c>
      <c r="J38" s="3">
        <v>370.2</v>
      </c>
      <c r="K38" s="3">
        <v>370.2</v>
      </c>
      <c r="L38" s="3">
        <v>370.2</v>
      </c>
      <c r="M38" s="3">
        <v>370.2</v>
      </c>
      <c r="N38" s="3">
        <v>370.2</v>
      </c>
      <c r="O38" s="3">
        <v>370.2</v>
      </c>
      <c r="P38" s="3">
        <f t="shared" si="13"/>
        <v>4357.1999999999989</v>
      </c>
    </row>
    <row r="39" spans="1:16" ht="31.5">
      <c r="A39" s="83"/>
      <c r="B39" s="83"/>
      <c r="C39" s="10" t="s">
        <v>15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>
        <f t="shared" si="13"/>
        <v>0</v>
      </c>
    </row>
    <row r="40" spans="1:16" ht="20.25" customHeight="1">
      <c r="A40" s="79">
        <v>5</v>
      </c>
      <c r="B40" s="79" t="s">
        <v>18</v>
      </c>
      <c r="C40" s="10" t="s">
        <v>16</v>
      </c>
      <c r="D40" s="47">
        <f t="shared" ref="D40:O40" si="14">SUM(D41:D44)</f>
        <v>14412.800000000001</v>
      </c>
      <c r="E40" s="47">
        <f t="shared" si="14"/>
        <v>14371.9</v>
      </c>
      <c r="F40" s="47">
        <f t="shared" si="14"/>
        <v>14121.9</v>
      </c>
      <c r="G40" s="47">
        <f t="shared" si="14"/>
        <v>14121.9</v>
      </c>
      <c r="H40" s="47">
        <f t="shared" si="14"/>
        <v>14121.9</v>
      </c>
      <c r="I40" s="47">
        <f t="shared" si="14"/>
        <v>14121.9</v>
      </c>
      <c r="J40" s="47">
        <f t="shared" si="14"/>
        <v>14239.6</v>
      </c>
      <c r="K40" s="47">
        <f t="shared" si="14"/>
        <v>14489.6</v>
      </c>
      <c r="L40" s="47">
        <f t="shared" si="14"/>
        <v>14239.6</v>
      </c>
      <c r="M40" s="47">
        <f t="shared" si="14"/>
        <v>14239.6</v>
      </c>
      <c r="N40" s="47">
        <f t="shared" si="14"/>
        <v>14239.6</v>
      </c>
      <c r="O40" s="47">
        <f t="shared" si="14"/>
        <v>14239.6</v>
      </c>
      <c r="P40" s="20">
        <f>SUM(D40:O40)</f>
        <v>170959.90000000002</v>
      </c>
    </row>
    <row r="41" spans="1:16" ht="23.25" customHeight="1">
      <c r="A41" s="80"/>
      <c r="B41" s="80"/>
      <c r="C41" s="10" t="s">
        <v>12</v>
      </c>
      <c r="D41" s="3">
        <v>887.2</v>
      </c>
      <c r="E41" s="3">
        <v>910.9</v>
      </c>
      <c r="F41" s="3">
        <v>910.9</v>
      </c>
      <c r="G41" s="3">
        <v>910.9</v>
      </c>
      <c r="H41" s="3">
        <v>910.9</v>
      </c>
      <c r="I41" s="3">
        <v>910.9</v>
      </c>
      <c r="J41" s="3">
        <v>910.9</v>
      </c>
      <c r="K41" s="3">
        <v>910.9</v>
      </c>
      <c r="L41" s="3">
        <v>910.9</v>
      </c>
      <c r="M41" s="3">
        <v>910.9</v>
      </c>
      <c r="N41" s="3">
        <v>910.9</v>
      </c>
      <c r="O41" s="3">
        <v>910.9</v>
      </c>
      <c r="P41" s="3">
        <f t="shared" ref="P41:P43" si="15">SUM(D41:O41)</f>
        <v>10907.099999999999</v>
      </c>
    </row>
    <row r="42" spans="1:16" ht="31.5">
      <c r="A42" s="80"/>
      <c r="B42" s="80"/>
      <c r="C42" s="10" t="s">
        <v>13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>
        <f t="shared" si="15"/>
        <v>0</v>
      </c>
    </row>
    <row r="43" spans="1:16" ht="20.25" customHeight="1">
      <c r="A43" s="80"/>
      <c r="B43" s="80"/>
      <c r="C43" s="10" t="s">
        <v>14</v>
      </c>
      <c r="D43" s="3">
        <v>13525.6</v>
      </c>
      <c r="E43" s="3">
        <v>13461</v>
      </c>
      <c r="F43" s="3">
        <v>13211</v>
      </c>
      <c r="G43" s="3">
        <v>13211</v>
      </c>
      <c r="H43" s="3">
        <v>13211</v>
      </c>
      <c r="I43" s="3">
        <v>13211</v>
      </c>
      <c r="J43" s="3">
        <v>13328.7</v>
      </c>
      <c r="K43" s="3">
        <v>13578.7</v>
      </c>
      <c r="L43" s="3">
        <v>13328.7</v>
      </c>
      <c r="M43" s="3">
        <v>13328.7</v>
      </c>
      <c r="N43" s="3">
        <v>13328.7</v>
      </c>
      <c r="O43" s="3">
        <v>13328.7</v>
      </c>
      <c r="P43" s="3">
        <f t="shared" si="15"/>
        <v>160052.80000000002</v>
      </c>
    </row>
    <row r="44" spans="1:16" ht="33" customHeight="1">
      <c r="A44" s="81"/>
      <c r="B44" s="81"/>
      <c r="C44" s="10" t="s">
        <v>15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5" t="s">
        <v>110</v>
      </c>
    </row>
    <row r="45" spans="1:16" ht="18.75">
      <c r="A45" s="6"/>
    </row>
    <row r="61" ht="33" customHeight="1"/>
    <row r="63" ht="111.75" customHeight="1"/>
    <row r="65" spans="1:1" ht="50.25" customHeight="1"/>
    <row r="66" spans="1:1" ht="81" customHeight="1"/>
    <row r="68" spans="1:1" ht="15.75">
      <c r="A68" s="12"/>
    </row>
    <row r="69" spans="1:1">
      <c r="A69" s="13"/>
    </row>
  </sheetData>
  <mergeCells count="25">
    <mergeCell ref="A8:P8"/>
    <mergeCell ref="A9:P9"/>
    <mergeCell ref="P12:P13"/>
    <mergeCell ref="D2:P2"/>
    <mergeCell ref="D3:P3"/>
    <mergeCell ref="D4:P4"/>
    <mergeCell ref="D5:P5"/>
    <mergeCell ref="A7:P7"/>
    <mergeCell ref="D12:O12"/>
    <mergeCell ref="A1:P1"/>
    <mergeCell ref="A40:A44"/>
    <mergeCell ref="B15:B19"/>
    <mergeCell ref="B40:B44"/>
    <mergeCell ref="A30:A34"/>
    <mergeCell ref="B30:B34"/>
    <mergeCell ref="A35:A39"/>
    <mergeCell ref="B35:B39"/>
    <mergeCell ref="A20:A24"/>
    <mergeCell ref="B20:B24"/>
    <mergeCell ref="A25:A29"/>
    <mergeCell ref="B25:B29"/>
    <mergeCell ref="A12:A13"/>
    <mergeCell ref="B12:B13"/>
    <mergeCell ref="C12:C13"/>
    <mergeCell ref="A15:A19"/>
  </mergeCells>
  <pageMargins left="0.19685039370078741" right="0" top="0.74803149606299213" bottom="0" header="0.31496062992125984" footer="0.31496062992125984"/>
  <pageSetup paperSize="9" scale="70" orientation="landscape" r:id="rId1"/>
  <rowBreaks count="2" manualBreakCount="2">
    <brk id="29" max="16383" man="1"/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AF66"/>
  <sheetViews>
    <sheetView zoomScaleNormal="100" zoomScaleSheetLayoutView="90" workbookViewId="0">
      <selection activeCell="T3" sqref="T3"/>
    </sheetView>
  </sheetViews>
  <sheetFormatPr defaultRowHeight="15"/>
  <cols>
    <col min="1" max="1" width="4.85546875" style="1" customWidth="1"/>
    <col min="2" max="2" width="16.7109375" style="1" customWidth="1"/>
    <col min="3" max="3" width="31.28515625" style="1" customWidth="1"/>
    <col min="4" max="4" width="20" style="1" customWidth="1"/>
    <col min="5" max="5" width="10.42578125" style="1" customWidth="1"/>
    <col min="6" max="6" width="7.7109375" style="1" customWidth="1"/>
    <col min="7" max="7" width="11.42578125" style="1" customWidth="1"/>
    <col min="8" max="8" width="9.140625" style="1" customWidth="1"/>
    <col min="9" max="10" width="10.7109375" style="1" customWidth="1"/>
    <col min="11" max="12" width="10.5703125" style="1" customWidth="1"/>
    <col min="13" max="13" width="10.28515625" style="1" customWidth="1"/>
    <col min="14" max="14" width="10.5703125" style="1" customWidth="1"/>
    <col min="15" max="15" width="10.7109375" style="1" customWidth="1"/>
    <col min="16" max="16" width="11.28515625" style="1" customWidth="1"/>
    <col min="17" max="17" width="10.28515625" style="1" customWidth="1"/>
    <col min="18" max="18" width="10.140625" style="1" customWidth="1"/>
    <col min="19" max="19" width="11.7109375" style="1" customWidth="1"/>
    <col min="20" max="20" width="10.28515625" style="1" customWidth="1"/>
    <col min="21" max="16384" width="9.140625" style="1"/>
  </cols>
  <sheetData>
    <row r="1" spans="1:32" ht="18.75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29"/>
      <c r="L1" s="29"/>
      <c r="M1" s="29"/>
      <c r="N1" s="29"/>
      <c r="O1" s="29"/>
      <c r="P1" s="29"/>
      <c r="Q1" s="29"/>
      <c r="R1" s="29"/>
      <c r="S1" s="29"/>
    </row>
    <row r="2" spans="1:32" ht="15.75" customHeight="1">
      <c r="A2" s="6"/>
      <c r="I2" s="120"/>
      <c r="J2" s="120"/>
      <c r="K2" s="33"/>
      <c r="L2" s="33"/>
      <c r="M2" s="33"/>
      <c r="N2" s="33"/>
      <c r="O2" s="33"/>
      <c r="P2" s="33"/>
      <c r="Q2" s="33"/>
      <c r="R2" s="33"/>
      <c r="S2" s="33"/>
    </row>
    <row r="3" spans="1:32" ht="15" customHeight="1">
      <c r="A3" s="6"/>
      <c r="I3" s="120"/>
      <c r="J3" s="120"/>
      <c r="K3" s="33"/>
      <c r="L3" s="33"/>
      <c r="M3" s="33"/>
      <c r="N3" s="33"/>
      <c r="O3" s="33"/>
      <c r="P3" s="33"/>
      <c r="Q3" s="33"/>
      <c r="R3" s="33"/>
      <c r="S3" s="33"/>
      <c r="T3" s="76" t="s">
        <v>160</v>
      </c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</row>
    <row r="4" spans="1:32" ht="14.25" customHeight="1">
      <c r="A4" s="6"/>
      <c r="I4" s="120"/>
      <c r="J4" s="120"/>
      <c r="K4" s="33"/>
      <c r="L4" s="33"/>
      <c r="M4" s="33"/>
      <c r="N4" s="33"/>
      <c r="O4" s="33"/>
      <c r="P4" s="33"/>
      <c r="Q4" s="33"/>
      <c r="R4" s="33"/>
      <c r="S4" s="33"/>
      <c r="T4" s="31" t="s">
        <v>2</v>
      </c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</row>
    <row r="5" spans="1:32" ht="15" customHeight="1">
      <c r="A5" s="6"/>
      <c r="I5" s="120"/>
      <c r="J5" s="120"/>
      <c r="K5" s="33"/>
      <c r="L5" s="33"/>
      <c r="M5" s="33"/>
      <c r="N5" s="33"/>
      <c r="O5" s="33"/>
      <c r="P5" s="33"/>
      <c r="Q5" s="33"/>
      <c r="R5" s="33"/>
      <c r="S5" s="33"/>
      <c r="T5" s="31" t="s">
        <v>0</v>
      </c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</row>
    <row r="6" spans="1:32" ht="17.25" customHeight="1">
      <c r="A6" s="6"/>
      <c r="T6" s="31" t="s">
        <v>40</v>
      </c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</row>
    <row r="7" spans="1:32" ht="18.75">
      <c r="A7" s="87" t="s">
        <v>20</v>
      </c>
      <c r="B7" s="121"/>
      <c r="C7" s="121"/>
      <c r="D7" s="121"/>
      <c r="E7" s="121"/>
      <c r="F7" s="121"/>
      <c r="G7" s="121"/>
      <c r="H7" s="121"/>
      <c r="I7" s="121"/>
      <c r="J7" s="121"/>
      <c r="K7" s="122"/>
      <c r="L7" s="122"/>
      <c r="M7" s="122"/>
      <c r="N7" s="122"/>
      <c r="O7" s="122"/>
      <c r="P7" s="122"/>
      <c r="Q7" s="122"/>
      <c r="R7" s="122"/>
      <c r="S7" s="122"/>
      <c r="T7" s="122"/>
    </row>
    <row r="8" spans="1:32" ht="18.75">
      <c r="A8" s="87" t="s">
        <v>43</v>
      </c>
      <c r="B8" s="121"/>
      <c r="C8" s="121"/>
      <c r="D8" s="121"/>
      <c r="E8" s="121"/>
      <c r="F8" s="121"/>
      <c r="G8" s="121"/>
      <c r="H8" s="121"/>
      <c r="I8" s="121"/>
      <c r="J8" s="121"/>
      <c r="K8" s="122"/>
      <c r="L8" s="122"/>
      <c r="M8" s="122"/>
      <c r="N8" s="122"/>
      <c r="O8" s="122"/>
      <c r="P8" s="122"/>
      <c r="Q8" s="122"/>
      <c r="R8" s="122"/>
      <c r="S8" s="122"/>
      <c r="T8" s="122"/>
    </row>
    <row r="9" spans="1:32" ht="18.75">
      <c r="A9" s="15"/>
    </row>
    <row r="10" spans="1:32" ht="31.5" customHeight="1">
      <c r="A10" s="85" t="s">
        <v>6</v>
      </c>
      <c r="B10" s="106" t="s">
        <v>7</v>
      </c>
      <c r="C10" s="108" t="s">
        <v>51</v>
      </c>
      <c r="D10" s="108" t="s">
        <v>52</v>
      </c>
      <c r="E10" s="96" t="s">
        <v>53</v>
      </c>
      <c r="F10" s="111"/>
      <c r="G10" s="111"/>
      <c r="H10" s="112"/>
      <c r="I10" s="96" t="s">
        <v>21</v>
      </c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8"/>
    </row>
    <row r="11" spans="1:32" ht="15.75" customHeight="1">
      <c r="A11" s="85"/>
      <c r="B11" s="106"/>
      <c r="C11" s="109"/>
      <c r="D11" s="80"/>
      <c r="E11" s="113"/>
      <c r="F11" s="114"/>
      <c r="G11" s="114"/>
      <c r="H11" s="115"/>
      <c r="I11" s="99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1"/>
    </row>
    <row r="12" spans="1:32" ht="16.5" customHeight="1">
      <c r="A12" s="85"/>
      <c r="B12" s="106"/>
      <c r="C12" s="109"/>
      <c r="D12" s="80"/>
      <c r="E12" s="113"/>
      <c r="F12" s="114"/>
      <c r="G12" s="114"/>
      <c r="H12" s="115"/>
      <c r="I12" s="99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1"/>
    </row>
    <row r="13" spans="1:32">
      <c r="A13" s="85"/>
      <c r="B13" s="106"/>
      <c r="C13" s="109"/>
      <c r="D13" s="80"/>
      <c r="E13" s="113"/>
      <c r="F13" s="114"/>
      <c r="G13" s="114"/>
      <c r="H13" s="115"/>
      <c r="I13" s="99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1"/>
    </row>
    <row r="14" spans="1:32">
      <c r="A14" s="85"/>
      <c r="B14" s="106"/>
      <c r="C14" s="109"/>
      <c r="D14" s="80"/>
      <c r="E14" s="113"/>
      <c r="F14" s="114"/>
      <c r="G14" s="114"/>
      <c r="H14" s="115"/>
      <c r="I14" s="99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1"/>
    </row>
    <row r="15" spans="1:32" ht="15" customHeight="1">
      <c r="A15" s="85"/>
      <c r="B15" s="106"/>
      <c r="C15" s="109"/>
      <c r="D15" s="80"/>
      <c r="E15" s="116"/>
      <c r="F15" s="117"/>
      <c r="G15" s="117"/>
      <c r="H15" s="118"/>
      <c r="I15" s="102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4"/>
    </row>
    <row r="16" spans="1:32" ht="32.25" customHeight="1">
      <c r="A16" s="85"/>
      <c r="B16" s="106"/>
      <c r="C16" s="110"/>
      <c r="D16" s="81"/>
      <c r="E16" s="53" t="s">
        <v>22</v>
      </c>
      <c r="F16" s="54" t="s">
        <v>23</v>
      </c>
      <c r="G16" s="54" t="s">
        <v>24</v>
      </c>
      <c r="H16" s="54" t="s">
        <v>25</v>
      </c>
      <c r="I16" s="39">
        <v>2019</v>
      </c>
      <c r="J16" s="39">
        <v>2020</v>
      </c>
      <c r="K16" s="39">
        <v>2021</v>
      </c>
      <c r="L16" s="39">
        <v>2022</v>
      </c>
      <c r="M16" s="39">
        <v>2023</v>
      </c>
      <c r="N16" s="39">
        <v>2024</v>
      </c>
      <c r="O16" s="39">
        <v>2025</v>
      </c>
      <c r="P16" s="39">
        <v>2026</v>
      </c>
      <c r="Q16" s="39">
        <v>2027</v>
      </c>
      <c r="R16" s="39">
        <v>2028</v>
      </c>
      <c r="S16" s="39">
        <v>2029</v>
      </c>
      <c r="T16" s="39">
        <v>2030</v>
      </c>
    </row>
    <row r="17" spans="1:20" ht="15.75">
      <c r="A17" s="14">
        <v>1</v>
      </c>
      <c r="B17" s="14">
        <v>2</v>
      </c>
      <c r="C17" s="14">
        <v>3</v>
      </c>
      <c r="D17" s="14">
        <v>4</v>
      </c>
      <c r="E17" s="14">
        <v>5</v>
      </c>
      <c r="F17" s="14">
        <v>6</v>
      </c>
      <c r="G17" s="14">
        <v>7</v>
      </c>
      <c r="H17" s="14">
        <v>8</v>
      </c>
      <c r="I17" s="30">
        <v>9</v>
      </c>
      <c r="J17" s="30">
        <v>10</v>
      </c>
      <c r="K17" s="30">
        <v>11</v>
      </c>
      <c r="L17" s="30">
        <v>12</v>
      </c>
      <c r="M17" s="30">
        <v>13</v>
      </c>
      <c r="N17" s="30">
        <v>14</v>
      </c>
      <c r="O17" s="30">
        <v>15</v>
      </c>
      <c r="P17" s="30">
        <v>16</v>
      </c>
      <c r="Q17" s="30">
        <v>17</v>
      </c>
      <c r="R17" s="30">
        <v>18</v>
      </c>
      <c r="S17" s="30">
        <v>19</v>
      </c>
      <c r="T17" s="30">
        <v>20</v>
      </c>
    </row>
    <row r="18" spans="1:20" ht="15.75" customHeight="1">
      <c r="A18" s="82"/>
      <c r="B18" s="105" t="s">
        <v>26</v>
      </c>
      <c r="C18" s="105" t="s">
        <v>19</v>
      </c>
      <c r="D18" s="42" t="s">
        <v>34</v>
      </c>
      <c r="E18" s="119">
        <v>907</v>
      </c>
      <c r="F18" s="95"/>
      <c r="G18" s="95"/>
      <c r="H18" s="95"/>
      <c r="I18" s="94">
        <f>SUM(I20+I21+I22)</f>
        <v>362881.89999999997</v>
      </c>
      <c r="J18" s="94">
        <f t="shared" ref="J18:T18" si="0">SUM(J20+J21+J22)</f>
        <v>367977.4</v>
      </c>
      <c r="K18" s="94">
        <f t="shared" si="0"/>
        <v>363719.2</v>
      </c>
      <c r="L18" s="94">
        <f t="shared" si="0"/>
        <v>366880.6</v>
      </c>
      <c r="M18" s="94">
        <f t="shared" si="0"/>
        <v>363719.2</v>
      </c>
      <c r="N18" s="94">
        <f t="shared" si="0"/>
        <v>363719.2</v>
      </c>
      <c r="O18" s="94">
        <f t="shared" si="0"/>
        <v>366831.30000000005</v>
      </c>
      <c r="P18" s="94">
        <f t="shared" si="0"/>
        <v>370242.7</v>
      </c>
      <c r="Q18" s="94">
        <f t="shared" si="0"/>
        <v>366831.30000000005</v>
      </c>
      <c r="R18" s="94">
        <f t="shared" si="0"/>
        <v>366831.30000000005</v>
      </c>
      <c r="S18" s="94">
        <f t="shared" si="0"/>
        <v>366831.30000000005</v>
      </c>
      <c r="T18" s="94">
        <f t="shared" si="0"/>
        <v>369992.7</v>
      </c>
    </row>
    <row r="19" spans="1:20" ht="20.25" customHeight="1">
      <c r="A19" s="82"/>
      <c r="B19" s="105"/>
      <c r="C19" s="105"/>
      <c r="D19" s="42" t="s">
        <v>1</v>
      </c>
      <c r="E19" s="119"/>
      <c r="F19" s="95"/>
      <c r="G19" s="95"/>
      <c r="H19" s="95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</row>
    <row r="20" spans="1:20" ht="34.5" customHeight="1">
      <c r="A20" s="82"/>
      <c r="B20" s="105"/>
      <c r="C20" s="105"/>
      <c r="D20" s="42" t="s">
        <v>94</v>
      </c>
      <c r="E20" s="59">
        <v>902</v>
      </c>
      <c r="F20" s="39"/>
      <c r="G20" s="39"/>
      <c r="H20" s="39"/>
      <c r="I20" s="49">
        <f>SUM(I59)</f>
        <v>847.7</v>
      </c>
      <c r="J20" s="49">
        <f t="shared" ref="J20:T20" si="1">SUM(J59)</f>
        <v>871.4</v>
      </c>
      <c r="K20" s="49">
        <f t="shared" si="1"/>
        <v>871.4</v>
      </c>
      <c r="L20" s="49">
        <f t="shared" si="1"/>
        <v>871.4</v>
      </c>
      <c r="M20" s="49">
        <f t="shared" si="1"/>
        <v>871.4</v>
      </c>
      <c r="N20" s="49">
        <f t="shared" si="1"/>
        <v>871.4</v>
      </c>
      <c r="O20" s="49">
        <f t="shared" si="1"/>
        <v>871.4</v>
      </c>
      <c r="P20" s="49">
        <f t="shared" si="1"/>
        <v>871.4</v>
      </c>
      <c r="Q20" s="49">
        <f t="shared" si="1"/>
        <v>871.4</v>
      </c>
      <c r="R20" s="49">
        <f t="shared" si="1"/>
        <v>871.4</v>
      </c>
      <c r="S20" s="49">
        <f t="shared" si="1"/>
        <v>871.4</v>
      </c>
      <c r="T20" s="49">
        <f t="shared" si="1"/>
        <v>871.4</v>
      </c>
    </row>
    <row r="21" spans="1:20" ht="18.75" customHeight="1">
      <c r="A21" s="82"/>
      <c r="B21" s="105"/>
      <c r="C21" s="105"/>
      <c r="D21" s="42" t="s">
        <v>27</v>
      </c>
      <c r="E21" s="59">
        <v>907</v>
      </c>
      <c r="F21" s="39"/>
      <c r="G21" s="39"/>
      <c r="H21" s="39"/>
      <c r="I21" s="49">
        <f t="shared" ref="I21:T21" si="2">SUM(I25+I35+I44+I58+I53)</f>
        <v>351893.69999999995</v>
      </c>
      <c r="J21" s="49">
        <f t="shared" si="2"/>
        <v>363097.8</v>
      </c>
      <c r="K21" s="49">
        <f t="shared" si="2"/>
        <v>362847.8</v>
      </c>
      <c r="L21" s="49">
        <f t="shared" si="2"/>
        <v>366009.19999999995</v>
      </c>
      <c r="M21" s="49">
        <f t="shared" si="2"/>
        <v>362847.8</v>
      </c>
      <c r="N21" s="49">
        <f t="shared" si="2"/>
        <v>362847.8</v>
      </c>
      <c r="O21" s="49">
        <f t="shared" si="2"/>
        <v>365959.9</v>
      </c>
      <c r="P21" s="49">
        <f t="shared" si="2"/>
        <v>369371.3</v>
      </c>
      <c r="Q21" s="49">
        <f t="shared" si="2"/>
        <v>365959.9</v>
      </c>
      <c r="R21" s="49">
        <f t="shared" si="2"/>
        <v>365959.9</v>
      </c>
      <c r="S21" s="49">
        <f t="shared" si="2"/>
        <v>365959.9</v>
      </c>
      <c r="T21" s="49">
        <f t="shared" si="2"/>
        <v>369121.3</v>
      </c>
    </row>
    <row r="22" spans="1:20" ht="34.5" customHeight="1">
      <c r="A22" s="82"/>
      <c r="B22" s="105"/>
      <c r="C22" s="105"/>
      <c r="D22" s="42" t="s">
        <v>28</v>
      </c>
      <c r="E22" s="59">
        <v>902</v>
      </c>
      <c r="F22" s="39"/>
      <c r="G22" s="39"/>
      <c r="H22" s="39"/>
      <c r="I22" s="49">
        <f>SUM(I26+I36)</f>
        <v>10140.5</v>
      </c>
      <c r="J22" s="49">
        <f t="shared" ref="J22:T22" si="3">SUM(J26+J36)</f>
        <v>4008.2</v>
      </c>
      <c r="K22" s="49">
        <f t="shared" si="3"/>
        <v>0</v>
      </c>
      <c r="L22" s="49">
        <f t="shared" si="3"/>
        <v>0</v>
      </c>
      <c r="M22" s="49">
        <f t="shared" si="3"/>
        <v>0</v>
      </c>
      <c r="N22" s="49">
        <f t="shared" si="3"/>
        <v>0</v>
      </c>
      <c r="O22" s="49">
        <f t="shared" si="3"/>
        <v>0</v>
      </c>
      <c r="P22" s="49">
        <f t="shared" si="3"/>
        <v>0</v>
      </c>
      <c r="Q22" s="49">
        <f t="shared" si="3"/>
        <v>0</v>
      </c>
      <c r="R22" s="49">
        <f t="shared" si="3"/>
        <v>0</v>
      </c>
      <c r="S22" s="49">
        <f t="shared" si="3"/>
        <v>0</v>
      </c>
      <c r="T22" s="49">
        <f t="shared" si="3"/>
        <v>0</v>
      </c>
    </row>
    <row r="23" spans="1:20" ht="21" customHeight="1">
      <c r="A23" s="124">
        <v>1</v>
      </c>
      <c r="B23" s="131" t="s">
        <v>29</v>
      </c>
      <c r="C23" s="131" t="s">
        <v>54</v>
      </c>
      <c r="D23" s="42" t="s">
        <v>34</v>
      </c>
      <c r="E23" s="59"/>
      <c r="F23" s="39"/>
      <c r="G23" s="39"/>
      <c r="H23" s="39"/>
      <c r="I23" s="49">
        <f>SUM(I25+I26)</f>
        <v>108417.60000000001</v>
      </c>
      <c r="J23" s="49">
        <f t="shared" ref="J23:T23" si="4">SUM(J25+J26)</f>
        <v>112188.8</v>
      </c>
      <c r="K23" s="49">
        <f t="shared" si="4"/>
        <v>108180.6</v>
      </c>
      <c r="L23" s="49">
        <f t="shared" si="4"/>
        <v>111342</v>
      </c>
      <c r="M23" s="49">
        <f t="shared" si="4"/>
        <v>108180.6</v>
      </c>
      <c r="N23" s="49">
        <f t="shared" si="4"/>
        <v>108180.6</v>
      </c>
      <c r="O23" s="49">
        <f t="shared" si="4"/>
        <v>109919.1</v>
      </c>
      <c r="P23" s="49">
        <f t="shared" si="4"/>
        <v>113080.5</v>
      </c>
      <c r="Q23" s="49">
        <f t="shared" si="4"/>
        <v>109919.1</v>
      </c>
      <c r="R23" s="49">
        <f t="shared" si="4"/>
        <v>109919.1</v>
      </c>
      <c r="S23" s="49">
        <f t="shared" si="4"/>
        <v>109919.1</v>
      </c>
      <c r="T23" s="49">
        <f t="shared" si="4"/>
        <v>113080.5</v>
      </c>
    </row>
    <row r="24" spans="1:20">
      <c r="A24" s="125"/>
      <c r="B24" s="132"/>
      <c r="C24" s="132"/>
      <c r="D24" s="42" t="s">
        <v>1</v>
      </c>
      <c r="E24" s="59"/>
      <c r="F24" s="39"/>
      <c r="G24" s="39"/>
      <c r="H24" s="39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</row>
    <row r="25" spans="1:20" ht="18.75" customHeight="1">
      <c r="A25" s="125"/>
      <c r="B25" s="132"/>
      <c r="C25" s="132"/>
      <c r="D25" s="42" t="s">
        <v>27</v>
      </c>
      <c r="E25" s="59">
        <v>907</v>
      </c>
      <c r="F25" s="39"/>
      <c r="G25" s="39"/>
      <c r="H25" s="39"/>
      <c r="I25" s="49">
        <f>SUM(I27+I30+I31+I32)</f>
        <v>103673.1</v>
      </c>
      <c r="J25" s="49">
        <f t="shared" ref="J25:T25" si="5">SUM(J27+J30+J31+J32)</f>
        <v>108180.6</v>
      </c>
      <c r="K25" s="49">
        <f t="shared" si="5"/>
        <v>108180.6</v>
      </c>
      <c r="L25" s="49">
        <f t="shared" si="5"/>
        <v>111342</v>
      </c>
      <c r="M25" s="49">
        <f t="shared" si="5"/>
        <v>108180.6</v>
      </c>
      <c r="N25" s="49">
        <f t="shared" si="5"/>
        <v>108180.6</v>
      </c>
      <c r="O25" s="49">
        <f t="shared" si="5"/>
        <v>109919.1</v>
      </c>
      <c r="P25" s="49">
        <f t="shared" si="5"/>
        <v>113080.5</v>
      </c>
      <c r="Q25" s="49">
        <f t="shared" si="5"/>
        <v>109919.1</v>
      </c>
      <c r="R25" s="49">
        <f t="shared" si="5"/>
        <v>109919.1</v>
      </c>
      <c r="S25" s="49">
        <f t="shared" si="5"/>
        <v>109919.1</v>
      </c>
      <c r="T25" s="49">
        <f t="shared" si="5"/>
        <v>113080.5</v>
      </c>
    </row>
    <row r="26" spans="1:20" ht="32.25" customHeight="1">
      <c r="A26" s="126"/>
      <c r="B26" s="133"/>
      <c r="C26" s="133"/>
      <c r="D26" s="42" t="s">
        <v>28</v>
      </c>
      <c r="E26" s="59">
        <v>902</v>
      </c>
      <c r="F26" s="39"/>
      <c r="G26" s="39"/>
      <c r="H26" s="39"/>
      <c r="I26" s="49">
        <f>SUM(I28+I29)</f>
        <v>4744.5</v>
      </c>
      <c r="J26" s="49">
        <f t="shared" ref="J26:T26" si="6">SUM(J28+J29)</f>
        <v>4008.2</v>
      </c>
      <c r="K26" s="49">
        <f t="shared" si="6"/>
        <v>0</v>
      </c>
      <c r="L26" s="49">
        <f t="shared" si="6"/>
        <v>0</v>
      </c>
      <c r="M26" s="49">
        <f t="shared" si="6"/>
        <v>0</v>
      </c>
      <c r="N26" s="49">
        <f t="shared" si="6"/>
        <v>0</v>
      </c>
      <c r="O26" s="49">
        <f t="shared" si="6"/>
        <v>0</v>
      </c>
      <c r="P26" s="49">
        <f t="shared" si="6"/>
        <v>0</v>
      </c>
      <c r="Q26" s="49">
        <f t="shared" si="6"/>
        <v>0</v>
      </c>
      <c r="R26" s="49">
        <f t="shared" si="6"/>
        <v>0</v>
      </c>
      <c r="S26" s="49">
        <f t="shared" si="6"/>
        <v>0</v>
      </c>
      <c r="T26" s="49">
        <f t="shared" si="6"/>
        <v>0</v>
      </c>
    </row>
    <row r="27" spans="1:20" ht="71.25" customHeight="1">
      <c r="A27" s="40" t="s">
        <v>122</v>
      </c>
      <c r="B27" s="38" t="s">
        <v>30</v>
      </c>
      <c r="C27" s="40" t="s">
        <v>57</v>
      </c>
      <c r="D27" s="39" t="s">
        <v>60</v>
      </c>
      <c r="E27" s="39">
        <v>907</v>
      </c>
      <c r="F27" s="5" t="s">
        <v>55</v>
      </c>
      <c r="G27" s="5" t="s">
        <v>71</v>
      </c>
      <c r="H27" s="39">
        <v>611.61199999999997</v>
      </c>
      <c r="I27" s="50">
        <v>43474.5</v>
      </c>
      <c r="J27" s="50">
        <v>43474.5</v>
      </c>
      <c r="K27" s="50">
        <v>43474.5</v>
      </c>
      <c r="L27" s="50">
        <v>43474.5</v>
      </c>
      <c r="M27" s="50">
        <v>43474.5</v>
      </c>
      <c r="N27" s="50">
        <v>43474.5</v>
      </c>
      <c r="O27" s="50">
        <v>45213</v>
      </c>
      <c r="P27" s="50">
        <v>45213</v>
      </c>
      <c r="Q27" s="50">
        <v>45213</v>
      </c>
      <c r="R27" s="50">
        <v>45213</v>
      </c>
      <c r="S27" s="50">
        <v>45213</v>
      </c>
      <c r="T27" s="50">
        <v>45213</v>
      </c>
    </row>
    <row r="28" spans="1:20" ht="151.5" customHeight="1">
      <c r="A28" s="38" t="s">
        <v>123</v>
      </c>
      <c r="B28" s="38" t="s">
        <v>30</v>
      </c>
      <c r="C28" s="38" t="s">
        <v>97</v>
      </c>
      <c r="D28" s="39" t="s">
        <v>28</v>
      </c>
      <c r="E28" s="39">
        <v>902</v>
      </c>
      <c r="F28" s="5" t="s">
        <v>55</v>
      </c>
      <c r="G28" s="5" t="s">
        <v>96</v>
      </c>
      <c r="H28" s="39">
        <v>244</v>
      </c>
      <c r="I28" s="50">
        <v>1473.6</v>
      </c>
      <c r="J28" s="50">
        <v>3528.1</v>
      </c>
      <c r="K28" s="50"/>
      <c r="L28" s="50"/>
      <c r="M28" s="50"/>
      <c r="N28" s="50"/>
      <c r="O28" s="50"/>
      <c r="P28" s="50"/>
      <c r="Q28" s="50"/>
      <c r="R28" s="50"/>
      <c r="S28" s="50"/>
      <c r="T28" s="50"/>
    </row>
    <row r="29" spans="1:20" ht="75.75" customHeight="1">
      <c r="A29" s="38" t="s">
        <v>124</v>
      </c>
      <c r="B29" s="38" t="s">
        <v>30</v>
      </c>
      <c r="C29" s="38" t="s">
        <v>102</v>
      </c>
      <c r="D29" s="39" t="s">
        <v>28</v>
      </c>
      <c r="E29" s="39">
        <v>902</v>
      </c>
      <c r="F29" s="5" t="s">
        <v>55</v>
      </c>
      <c r="G29" s="5" t="s">
        <v>117</v>
      </c>
      <c r="H29" s="39">
        <v>414</v>
      </c>
      <c r="I29" s="50">
        <v>3270.9</v>
      </c>
      <c r="J29" s="50">
        <v>480.1</v>
      </c>
      <c r="K29" s="50"/>
      <c r="L29" s="50"/>
      <c r="M29" s="50"/>
      <c r="N29" s="50"/>
      <c r="O29" s="50"/>
      <c r="P29" s="50"/>
      <c r="Q29" s="50"/>
      <c r="R29" s="50"/>
      <c r="S29" s="50"/>
      <c r="T29" s="50"/>
    </row>
    <row r="30" spans="1:20" ht="203.25" customHeight="1">
      <c r="A30" s="40" t="s">
        <v>31</v>
      </c>
      <c r="B30" s="38" t="s">
        <v>30</v>
      </c>
      <c r="C30" s="40" t="s">
        <v>56</v>
      </c>
      <c r="D30" s="39" t="s">
        <v>60</v>
      </c>
      <c r="E30" s="39">
        <v>907</v>
      </c>
      <c r="F30" s="5" t="s">
        <v>55</v>
      </c>
      <c r="G30" s="5" t="s">
        <v>72</v>
      </c>
      <c r="H30" s="39">
        <v>611</v>
      </c>
      <c r="I30" s="50">
        <v>60198.6</v>
      </c>
      <c r="J30" s="50">
        <v>64706.1</v>
      </c>
      <c r="K30" s="50">
        <v>64706.1</v>
      </c>
      <c r="L30" s="50">
        <v>64706.1</v>
      </c>
      <c r="M30" s="50">
        <v>64706.1</v>
      </c>
      <c r="N30" s="50">
        <v>64706.1</v>
      </c>
      <c r="O30" s="50">
        <v>64706.1</v>
      </c>
      <c r="P30" s="50">
        <v>64706.1</v>
      </c>
      <c r="Q30" s="50">
        <v>64706.1</v>
      </c>
      <c r="R30" s="50">
        <v>64706.1</v>
      </c>
      <c r="S30" s="50">
        <v>64706.1</v>
      </c>
      <c r="T30" s="50">
        <v>64706.1</v>
      </c>
    </row>
    <row r="31" spans="1:20" ht="114.75" customHeight="1">
      <c r="A31" s="35" t="s">
        <v>42</v>
      </c>
      <c r="B31" s="38" t="s">
        <v>30</v>
      </c>
      <c r="C31" s="41" t="s">
        <v>109</v>
      </c>
      <c r="D31" s="39" t="s">
        <v>60</v>
      </c>
      <c r="E31" s="39">
        <v>907</v>
      </c>
      <c r="F31" s="5" t="s">
        <v>55</v>
      </c>
      <c r="G31" s="5" t="s">
        <v>116</v>
      </c>
      <c r="H31" s="39">
        <v>612</v>
      </c>
      <c r="I31" s="50"/>
      <c r="J31" s="50"/>
      <c r="K31" s="50"/>
      <c r="L31" s="50">
        <v>120.2</v>
      </c>
      <c r="M31" s="50"/>
      <c r="N31" s="50"/>
      <c r="O31" s="50"/>
      <c r="P31" s="50">
        <v>120.2</v>
      </c>
      <c r="Q31" s="50"/>
      <c r="R31" s="50"/>
      <c r="S31" s="50"/>
      <c r="T31" s="50">
        <v>120.2</v>
      </c>
    </row>
    <row r="32" spans="1:20" ht="112.5" customHeight="1">
      <c r="A32" s="38" t="s">
        <v>125</v>
      </c>
      <c r="B32" s="38" t="s">
        <v>30</v>
      </c>
      <c r="C32" s="41" t="s">
        <v>109</v>
      </c>
      <c r="D32" s="39" t="s">
        <v>60</v>
      </c>
      <c r="E32" s="39">
        <v>907</v>
      </c>
      <c r="F32" s="5" t="s">
        <v>55</v>
      </c>
      <c r="G32" s="5" t="s">
        <v>116</v>
      </c>
      <c r="H32" s="39">
        <v>612</v>
      </c>
      <c r="I32" s="50"/>
      <c r="J32" s="50"/>
      <c r="K32" s="50"/>
      <c r="L32" s="50">
        <v>3041.2</v>
      </c>
      <c r="M32" s="50"/>
      <c r="N32" s="50"/>
      <c r="O32" s="50"/>
      <c r="P32" s="50">
        <v>3041.2</v>
      </c>
      <c r="Q32" s="50"/>
      <c r="R32" s="50"/>
      <c r="S32" s="50"/>
      <c r="T32" s="50">
        <v>3041.2</v>
      </c>
    </row>
    <row r="33" spans="1:20" ht="18.75" customHeight="1">
      <c r="A33" s="123">
        <v>2</v>
      </c>
      <c r="B33" s="123" t="s">
        <v>33</v>
      </c>
      <c r="C33" s="123" t="s">
        <v>70</v>
      </c>
      <c r="D33" s="38" t="s">
        <v>34</v>
      </c>
      <c r="E33" s="95"/>
      <c r="F33" s="95"/>
      <c r="G33" s="95"/>
      <c r="H33" s="95"/>
      <c r="I33" s="48">
        <f>SUM(I35+I36)</f>
        <v>208164.9</v>
      </c>
      <c r="J33" s="48">
        <f t="shared" ref="J33:T33" si="7">SUM(J35+J36)</f>
        <v>210016.6</v>
      </c>
      <c r="K33" s="48">
        <f t="shared" si="7"/>
        <v>210016.6</v>
      </c>
      <c r="L33" s="48">
        <f t="shared" si="7"/>
        <v>210016.6</v>
      </c>
      <c r="M33" s="48">
        <f t="shared" si="7"/>
        <v>210016.6</v>
      </c>
      <c r="N33" s="48">
        <f t="shared" si="7"/>
        <v>210016.6</v>
      </c>
      <c r="O33" s="48">
        <f t="shared" si="7"/>
        <v>210016.6</v>
      </c>
      <c r="P33" s="48">
        <f t="shared" si="7"/>
        <v>210016.6</v>
      </c>
      <c r="Q33" s="48">
        <f t="shared" si="7"/>
        <v>210016.6</v>
      </c>
      <c r="R33" s="48">
        <f t="shared" si="7"/>
        <v>210016.6</v>
      </c>
      <c r="S33" s="48">
        <f t="shared" si="7"/>
        <v>210016.6</v>
      </c>
      <c r="T33" s="48">
        <f t="shared" si="7"/>
        <v>210016.6</v>
      </c>
    </row>
    <row r="34" spans="1:20">
      <c r="A34" s="123"/>
      <c r="B34" s="123"/>
      <c r="C34" s="123"/>
      <c r="D34" s="38" t="s">
        <v>1</v>
      </c>
      <c r="E34" s="95"/>
      <c r="F34" s="95"/>
      <c r="G34" s="95"/>
      <c r="H34" s="95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</row>
    <row r="35" spans="1:20" ht="24.75" customHeight="1">
      <c r="A35" s="123"/>
      <c r="B35" s="123"/>
      <c r="C35" s="123"/>
      <c r="D35" s="38" t="s">
        <v>27</v>
      </c>
      <c r="E35" s="39"/>
      <c r="F35" s="39"/>
      <c r="G35" s="39"/>
      <c r="H35" s="39"/>
      <c r="I35" s="48">
        <f t="shared" ref="I35:T35" si="8">SUM(I37+I38+I40+I41)</f>
        <v>202768.9</v>
      </c>
      <c r="J35" s="48">
        <f t="shared" si="8"/>
        <v>210016.6</v>
      </c>
      <c r="K35" s="48">
        <f t="shared" si="8"/>
        <v>210016.6</v>
      </c>
      <c r="L35" s="48">
        <f t="shared" si="8"/>
        <v>210016.6</v>
      </c>
      <c r="M35" s="48">
        <f t="shared" si="8"/>
        <v>210016.6</v>
      </c>
      <c r="N35" s="48">
        <f t="shared" si="8"/>
        <v>210016.6</v>
      </c>
      <c r="O35" s="48">
        <f t="shared" si="8"/>
        <v>210016.6</v>
      </c>
      <c r="P35" s="48">
        <f t="shared" si="8"/>
        <v>210016.6</v>
      </c>
      <c r="Q35" s="48">
        <f t="shared" si="8"/>
        <v>210016.6</v>
      </c>
      <c r="R35" s="48">
        <f t="shared" si="8"/>
        <v>210016.6</v>
      </c>
      <c r="S35" s="48">
        <f t="shared" si="8"/>
        <v>210016.6</v>
      </c>
      <c r="T35" s="48">
        <f t="shared" si="8"/>
        <v>210016.6</v>
      </c>
    </row>
    <row r="36" spans="1:20" ht="30">
      <c r="A36" s="123"/>
      <c r="B36" s="123"/>
      <c r="C36" s="123"/>
      <c r="D36" s="38" t="s">
        <v>28</v>
      </c>
      <c r="E36" s="39"/>
      <c r="F36" s="39"/>
      <c r="G36" s="39"/>
      <c r="H36" s="39"/>
      <c r="I36" s="48">
        <f>SUM(I39)</f>
        <v>5396</v>
      </c>
      <c r="J36" s="48">
        <f t="shared" ref="J36:T36" si="9">SUM(J39)</f>
        <v>0</v>
      </c>
      <c r="K36" s="48">
        <f t="shared" si="9"/>
        <v>0</v>
      </c>
      <c r="L36" s="48">
        <f t="shared" si="9"/>
        <v>0</v>
      </c>
      <c r="M36" s="48">
        <f t="shared" si="9"/>
        <v>0</v>
      </c>
      <c r="N36" s="48">
        <f t="shared" si="9"/>
        <v>0</v>
      </c>
      <c r="O36" s="48">
        <f t="shared" si="9"/>
        <v>0</v>
      </c>
      <c r="P36" s="48">
        <f t="shared" si="9"/>
        <v>0</v>
      </c>
      <c r="Q36" s="48">
        <f t="shared" si="9"/>
        <v>0</v>
      </c>
      <c r="R36" s="48">
        <f t="shared" si="9"/>
        <v>0</v>
      </c>
      <c r="S36" s="48">
        <f t="shared" si="9"/>
        <v>0</v>
      </c>
      <c r="T36" s="48">
        <f t="shared" si="9"/>
        <v>0</v>
      </c>
    </row>
    <row r="37" spans="1:20" ht="196.5" customHeight="1">
      <c r="A37" s="35" t="s">
        <v>126</v>
      </c>
      <c r="B37" s="38" t="s">
        <v>30</v>
      </c>
      <c r="C37" s="37" t="s">
        <v>59</v>
      </c>
      <c r="D37" s="55" t="s">
        <v>62</v>
      </c>
      <c r="E37" s="39">
        <v>907</v>
      </c>
      <c r="F37" s="5" t="s">
        <v>61</v>
      </c>
      <c r="G37" s="5" t="s">
        <v>73</v>
      </c>
      <c r="H37" s="39">
        <v>611</v>
      </c>
      <c r="I37" s="50">
        <v>156543.9</v>
      </c>
      <c r="J37" s="50">
        <v>163791.6</v>
      </c>
      <c r="K37" s="50">
        <v>163791.6</v>
      </c>
      <c r="L37" s="50">
        <v>163791.6</v>
      </c>
      <c r="M37" s="50">
        <v>163791.6</v>
      </c>
      <c r="N37" s="50">
        <v>163791.6</v>
      </c>
      <c r="O37" s="50">
        <v>163791.6</v>
      </c>
      <c r="P37" s="50">
        <v>163791.6</v>
      </c>
      <c r="Q37" s="50">
        <v>163791.6</v>
      </c>
      <c r="R37" s="50">
        <v>163791.6</v>
      </c>
      <c r="S37" s="50">
        <v>163791.6</v>
      </c>
      <c r="T37" s="50">
        <v>163791.6</v>
      </c>
    </row>
    <row r="38" spans="1:20" ht="72.75" customHeight="1">
      <c r="A38" s="38" t="s">
        <v>127</v>
      </c>
      <c r="B38" s="38" t="s">
        <v>30</v>
      </c>
      <c r="C38" s="38" t="s">
        <v>57</v>
      </c>
      <c r="D38" s="39" t="s">
        <v>62</v>
      </c>
      <c r="E38" s="39">
        <v>907</v>
      </c>
      <c r="F38" s="5" t="s">
        <v>61</v>
      </c>
      <c r="G38" s="5" t="s">
        <v>74</v>
      </c>
      <c r="H38" s="39">
        <v>611.61199999999997</v>
      </c>
      <c r="I38" s="50">
        <v>45752.6</v>
      </c>
      <c r="J38" s="50">
        <v>45752.6</v>
      </c>
      <c r="K38" s="50">
        <v>45752.6</v>
      </c>
      <c r="L38" s="50">
        <v>45752.6</v>
      </c>
      <c r="M38" s="50">
        <v>45752.6</v>
      </c>
      <c r="N38" s="50">
        <v>45752.6</v>
      </c>
      <c r="O38" s="50">
        <v>45752.6</v>
      </c>
      <c r="P38" s="50">
        <v>45752.6</v>
      </c>
      <c r="Q38" s="50">
        <v>45752.6</v>
      </c>
      <c r="R38" s="50">
        <v>45752.6</v>
      </c>
      <c r="S38" s="50">
        <v>45752.6</v>
      </c>
      <c r="T38" s="50">
        <v>45752.6</v>
      </c>
    </row>
    <row r="39" spans="1:20" ht="105" customHeight="1">
      <c r="A39" s="34" t="s">
        <v>128</v>
      </c>
      <c r="B39" s="21" t="s">
        <v>30</v>
      </c>
      <c r="C39" s="21" t="s">
        <v>58</v>
      </c>
      <c r="D39" s="39" t="s">
        <v>28</v>
      </c>
      <c r="E39" s="39">
        <v>907</v>
      </c>
      <c r="F39" s="5" t="s">
        <v>61</v>
      </c>
      <c r="G39" s="5" t="s">
        <v>76</v>
      </c>
      <c r="H39" s="39">
        <v>244</v>
      </c>
      <c r="I39" s="50">
        <v>5396</v>
      </c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</row>
    <row r="40" spans="1:20" ht="53.25" customHeight="1">
      <c r="A40" s="38" t="s">
        <v>35</v>
      </c>
      <c r="B40" s="38" t="s">
        <v>30</v>
      </c>
      <c r="C40" s="38" t="s">
        <v>106</v>
      </c>
      <c r="D40" s="39" t="s">
        <v>62</v>
      </c>
      <c r="E40" s="39">
        <v>907</v>
      </c>
      <c r="F40" s="5" t="s">
        <v>61</v>
      </c>
      <c r="G40" s="5" t="s">
        <v>105</v>
      </c>
      <c r="H40" s="39">
        <v>611</v>
      </c>
      <c r="I40" s="50">
        <v>18</v>
      </c>
      <c r="J40" s="50">
        <v>18</v>
      </c>
      <c r="K40" s="50">
        <v>18</v>
      </c>
      <c r="L40" s="50">
        <v>18</v>
      </c>
      <c r="M40" s="50">
        <v>18</v>
      </c>
      <c r="N40" s="50">
        <v>18</v>
      </c>
      <c r="O40" s="50">
        <v>18</v>
      </c>
      <c r="P40" s="50">
        <v>18</v>
      </c>
      <c r="Q40" s="50">
        <v>18</v>
      </c>
      <c r="R40" s="50">
        <v>18</v>
      </c>
      <c r="S40" s="50">
        <v>18</v>
      </c>
      <c r="T40" s="50">
        <v>18</v>
      </c>
    </row>
    <row r="41" spans="1:20" ht="49.5" customHeight="1">
      <c r="A41" s="38" t="s">
        <v>129</v>
      </c>
      <c r="B41" s="38" t="s">
        <v>30</v>
      </c>
      <c r="C41" s="38" t="s">
        <v>106</v>
      </c>
      <c r="D41" s="39" t="s">
        <v>62</v>
      </c>
      <c r="E41" s="39">
        <v>907</v>
      </c>
      <c r="F41" s="5" t="s">
        <v>61</v>
      </c>
      <c r="G41" s="5" t="s">
        <v>105</v>
      </c>
      <c r="H41" s="39">
        <v>611</v>
      </c>
      <c r="I41" s="50">
        <v>454.4</v>
      </c>
      <c r="J41" s="50">
        <v>454.4</v>
      </c>
      <c r="K41" s="50">
        <v>454.4</v>
      </c>
      <c r="L41" s="50">
        <v>454.4</v>
      </c>
      <c r="M41" s="50">
        <v>454.4</v>
      </c>
      <c r="N41" s="50">
        <v>454.4</v>
      </c>
      <c r="O41" s="50">
        <v>454.4</v>
      </c>
      <c r="P41" s="50">
        <v>454.4</v>
      </c>
      <c r="Q41" s="50">
        <v>454.4</v>
      </c>
      <c r="R41" s="50">
        <v>454.4</v>
      </c>
      <c r="S41" s="50">
        <v>454.4</v>
      </c>
      <c r="T41" s="50">
        <v>454.4</v>
      </c>
    </row>
    <row r="42" spans="1:20" ht="26.25" customHeight="1">
      <c r="A42" s="123">
        <v>3</v>
      </c>
      <c r="B42" s="123" t="s">
        <v>33</v>
      </c>
      <c r="C42" s="123" t="s">
        <v>93</v>
      </c>
      <c r="D42" s="38" t="s">
        <v>34</v>
      </c>
      <c r="E42" s="95"/>
      <c r="F42" s="95"/>
      <c r="G42" s="95"/>
      <c r="H42" s="95"/>
      <c r="I42" s="49">
        <f>SUM(I44)</f>
        <v>31530.6</v>
      </c>
      <c r="J42" s="49">
        <f t="shared" ref="J42:T42" si="10">SUM(J44)</f>
        <v>31044.1</v>
      </c>
      <c r="K42" s="49">
        <f t="shared" si="10"/>
        <v>31044.1</v>
      </c>
      <c r="L42" s="49">
        <f t="shared" si="10"/>
        <v>31044.1</v>
      </c>
      <c r="M42" s="49">
        <f t="shared" si="10"/>
        <v>31044.1</v>
      </c>
      <c r="N42" s="49">
        <f t="shared" si="10"/>
        <v>31044.1</v>
      </c>
      <c r="O42" s="49">
        <f t="shared" si="10"/>
        <v>32285.800000000003</v>
      </c>
      <c r="P42" s="49">
        <f t="shared" si="10"/>
        <v>32285.800000000003</v>
      </c>
      <c r="Q42" s="49">
        <f t="shared" si="10"/>
        <v>32285.800000000003</v>
      </c>
      <c r="R42" s="49">
        <f t="shared" si="10"/>
        <v>32285.800000000003</v>
      </c>
      <c r="S42" s="49">
        <f t="shared" si="10"/>
        <v>32285.800000000003</v>
      </c>
      <c r="T42" s="49">
        <f t="shared" si="10"/>
        <v>32285.800000000003</v>
      </c>
    </row>
    <row r="43" spans="1:20" ht="21.75" customHeight="1">
      <c r="A43" s="123"/>
      <c r="B43" s="123"/>
      <c r="C43" s="123"/>
      <c r="D43" s="38" t="s">
        <v>1</v>
      </c>
      <c r="E43" s="95"/>
      <c r="F43" s="95"/>
      <c r="G43" s="95"/>
      <c r="H43" s="95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</row>
    <row r="44" spans="1:20" ht="30.75" customHeight="1">
      <c r="A44" s="123"/>
      <c r="B44" s="123"/>
      <c r="C44" s="123"/>
      <c r="D44" s="38" t="s">
        <v>27</v>
      </c>
      <c r="E44" s="39"/>
      <c r="F44" s="39"/>
      <c r="G44" s="39"/>
      <c r="H44" s="39"/>
      <c r="I44" s="48">
        <f>SUM(I45+I46+I47+I48+I49+I50+I51+I52)</f>
        <v>31530.6</v>
      </c>
      <c r="J44" s="48">
        <f t="shared" ref="J44:T44" si="11">SUM(J45+J46+J47+J48+J49+J50+J51+J52)</f>
        <v>31044.1</v>
      </c>
      <c r="K44" s="48">
        <f t="shared" si="11"/>
        <v>31044.1</v>
      </c>
      <c r="L44" s="48">
        <f t="shared" si="11"/>
        <v>31044.1</v>
      </c>
      <c r="M44" s="48">
        <f t="shared" si="11"/>
        <v>31044.1</v>
      </c>
      <c r="N44" s="48">
        <f t="shared" si="11"/>
        <v>31044.1</v>
      </c>
      <c r="O44" s="48">
        <f t="shared" si="11"/>
        <v>32285.800000000003</v>
      </c>
      <c r="P44" s="48">
        <f t="shared" si="11"/>
        <v>32285.800000000003</v>
      </c>
      <c r="Q44" s="48">
        <f t="shared" si="11"/>
        <v>32285.800000000003</v>
      </c>
      <c r="R44" s="48">
        <f t="shared" si="11"/>
        <v>32285.800000000003</v>
      </c>
      <c r="S44" s="48">
        <f t="shared" si="11"/>
        <v>32285.800000000003</v>
      </c>
      <c r="T44" s="48">
        <f t="shared" si="11"/>
        <v>32285.800000000003</v>
      </c>
    </row>
    <row r="45" spans="1:20" ht="64.5" customHeight="1">
      <c r="A45" s="38" t="s">
        <v>130</v>
      </c>
      <c r="B45" s="38" t="s">
        <v>30</v>
      </c>
      <c r="C45" s="38" t="s">
        <v>57</v>
      </c>
      <c r="D45" s="16" t="s">
        <v>62</v>
      </c>
      <c r="E45" s="39">
        <v>907</v>
      </c>
      <c r="F45" s="5" t="s">
        <v>98</v>
      </c>
      <c r="G45" s="5" t="s">
        <v>75</v>
      </c>
      <c r="H45" s="39">
        <v>611.61199999999997</v>
      </c>
      <c r="I45" s="50">
        <v>30694.1</v>
      </c>
      <c r="J45" s="50">
        <v>30694.1</v>
      </c>
      <c r="K45" s="50">
        <v>30694.1</v>
      </c>
      <c r="L45" s="50">
        <v>30694.1</v>
      </c>
      <c r="M45" s="50">
        <v>30694.1</v>
      </c>
      <c r="N45" s="50">
        <v>30694.1</v>
      </c>
      <c r="O45" s="50">
        <v>31921.8</v>
      </c>
      <c r="P45" s="50">
        <v>31921.8</v>
      </c>
      <c r="Q45" s="50">
        <v>31921.8</v>
      </c>
      <c r="R45" s="50">
        <v>31921.8</v>
      </c>
      <c r="S45" s="50">
        <v>31921.8</v>
      </c>
      <c r="T45" s="50">
        <v>31921.8</v>
      </c>
    </row>
    <row r="46" spans="1:20" ht="90" customHeight="1">
      <c r="A46" s="38" t="s">
        <v>37</v>
      </c>
      <c r="B46" s="38" t="s">
        <v>30</v>
      </c>
      <c r="C46" s="42" t="s">
        <v>108</v>
      </c>
      <c r="D46" s="16" t="s">
        <v>62</v>
      </c>
      <c r="E46" s="39">
        <v>907</v>
      </c>
      <c r="F46" s="5" t="s">
        <v>101</v>
      </c>
      <c r="G46" s="5" t="s">
        <v>107</v>
      </c>
      <c r="H46" s="39">
        <v>611</v>
      </c>
      <c r="I46" s="50">
        <v>18.5</v>
      </c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</row>
    <row r="47" spans="1:20" ht="100.5" customHeight="1">
      <c r="A47" s="38" t="s">
        <v>131</v>
      </c>
      <c r="B47" s="38" t="s">
        <v>30</v>
      </c>
      <c r="C47" s="42" t="s">
        <v>108</v>
      </c>
      <c r="D47" s="16" t="s">
        <v>62</v>
      </c>
      <c r="E47" s="39">
        <v>907</v>
      </c>
      <c r="F47" s="5" t="s">
        <v>101</v>
      </c>
      <c r="G47" s="5" t="s">
        <v>107</v>
      </c>
      <c r="H47" s="39">
        <v>611</v>
      </c>
      <c r="I47" s="50">
        <v>468</v>
      </c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</row>
    <row r="48" spans="1:20" ht="51" customHeight="1">
      <c r="A48" s="35" t="s">
        <v>132</v>
      </c>
      <c r="B48" s="35" t="s">
        <v>30</v>
      </c>
      <c r="C48" s="35" t="s">
        <v>44</v>
      </c>
      <c r="D48" s="16" t="s">
        <v>62</v>
      </c>
      <c r="E48" s="39">
        <v>907</v>
      </c>
      <c r="F48" s="5" t="s">
        <v>98</v>
      </c>
      <c r="G48" s="5" t="s">
        <v>77</v>
      </c>
      <c r="H48" s="39">
        <v>612</v>
      </c>
      <c r="I48" s="50">
        <v>5</v>
      </c>
      <c r="J48" s="50">
        <v>5</v>
      </c>
      <c r="K48" s="50">
        <v>5</v>
      </c>
      <c r="L48" s="50">
        <v>5</v>
      </c>
      <c r="M48" s="50">
        <v>5</v>
      </c>
      <c r="N48" s="50">
        <v>5</v>
      </c>
      <c r="O48" s="50">
        <v>5.2</v>
      </c>
      <c r="P48" s="50">
        <v>5.2</v>
      </c>
      <c r="Q48" s="50">
        <v>5.2</v>
      </c>
      <c r="R48" s="50">
        <v>5.2</v>
      </c>
      <c r="S48" s="50">
        <v>5.2</v>
      </c>
      <c r="T48" s="50">
        <v>5.2</v>
      </c>
    </row>
    <row r="49" spans="1:20" ht="54" customHeight="1">
      <c r="A49" s="35" t="s">
        <v>133</v>
      </c>
      <c r="B49" s="35" t="s">
        <v>30</v>
      </c>
      <c r="C49" s="43" t="s">
        <v>45</v>
      </c>
      <c r="D49" s="16" t="s">
        <v>62</v>
      </c>
      <c r="E49" s="39">
        <v>907</v>
      </c>
      <c r="F49" s="5" t="s">
        <v>98</v>
      </c>
      <c r="G49" s="5" t="s">
        <v>78</v>
      </c>
      <c r="H49" s="39">
        <v>612</v>
      </c>
      <c r="I49" s="50">
        <v>29</v>
      </c>
      <c r="J49" s="50">
        <v>29</v>
      </c>
      <c r="K49" s="50">
        <v>29</v>
      </c>
      <c r="L49" s="50">
        <v>29</v>
      </c>
      <c r="M49" s="50">
        <v>29</v>
      </c>
      <c r="N49" s="50">
        <v>29</v>
      </c>
      <c r="O49" s="50">
        <v>30.2</v>
      </c>
      <c r="P49" s="50">
        <v>30.2</v>
      </c>
      <c r="Q49" s="50">
        <v>30.2</v>
      </c>
      <c r="R49" s="50">
        <v>30.2</v>
      </c>
      <c r="S49" s="50">
        <v>30.2</v>
      </c>
      <c r="T49" s="50">
        <v>30.2</v>
      </c>
    </row>
    <row r="50" spans="1:20" ht="51" customHeight="1">
      <c r="A50" s="35" t="s">
        <v>134</v>
      </c>
      <c r="B50" s="35" t="s">
        <v>30</v>
      </c>
      <c r="C50" s="43" t="s">
        <v>46</v>
      </c>
      <c r="D50" s="16" t="s">
        <v>62</v>
      </c>
      <c r="E50" s="39">
        <v>907</v>
      </c>
      <c r="F50" s="5" t="s">
        <v>98</v>
      </c>
      <c r="G50" s="5" t="s">
        <v>79</v>
      </c>
      <c r="H50" s="39">
        <v>612</v>
      </c>
      <c r="I50" s="50">
        <v>30</v>
      </c>
      <c r="J50" s="50">
        <v>30</v>
      </c>
      <c r="K50" s="50">
        <v>30</v>
      </c>
      <c r="L50" s="50">
        <v>30</v>
      </c>
      <c r="M50" s="50">
        <v>30</v>
      </c>
      <c r="N50" s="50">
        <v>30</v>
      </c>
      <c r="O50" s="50">
        <v>31.2</v>
      </c>
      <c r="P50" s="50">
        <v>31.2</v>
      </c>
      <c r="Q50" s="50">
        <v>31.2</v>
      </c>
      <c r="R50" s="50">
        <v>31.2</v>
      </c>
      <c r="S50" s="50">
        <v>31.2</v>
      </c>
      <c r="T50" s="50">
        <v>31.2</v>
      </c>
    </row>
    <row r="51" spans="1:20" ht="53.25" customHeight="1">
      <c r="A51" s="35" t="s">
        <v>87</v>
      </c>
      <c r="B51" s="35" t="s">
        <v>30</v>
      </c>
      <c r="C51" s="40" t="s">
        <v>47</v>
      </c>
      <c r="D51" s="16" t="s">
        <v>62</v>
      </c>
      <c r="E51" s="39">
        <v>907</v>
      </c>
      <c r="F51" s="5" t="s">
        <v>99</v>
      </c>
      <c r="G51" s="5" t="s">
        <v>90</v>
      </c>
      <c r="H51" s="39">
        <v>612</v>
      </c>
      <c r="I51" s="50">
        <v>85</v>
      </c>
      <c r="J51" s="50">
        <v>85</v>
      </c>
      <c r="K51" s="50">
        <v>85</v>
      </c>
      <c r="L51" s="50">
        <v>85</v>
      </c>
      <c r="M51" s="50">
        <v>85</v>
      </c>
      <c r="N51" s="50">
        <v>85</v>
      </c>
      <c r="O51" s="50">
        <v>88.4</v>
      </c>
      <c r="P51" s="50">
        <v>88.4</v>
      </c>
      <c r="Q51" s="50">
        <v>88.4</v>
      </c>
      <c r="R51" s="50">
        <v>88.4</v>
      </c>
      <c r="S51" s="50">
        <v>88.4</v>
      </c>
      <c r="T51" s="50">
        <v>88.4</v>
      </c>
    </row>
    <row r="52" spans="1:20" ht="69.75" customHeight="1">
      <c r="A52" s="35" t="s">
        <v>88</v>
      </c>
      <c r="B52" s="35" t="s">
        <v>30</v>
      </c>
      <c r="C52" s="43" t="s">
        <v>48</v>
      </c>
      <c r="D52" s="16" t="s">
        <v>62</v>
      </c>
      <c r="E52" s="39">
        <v>907</v>
      </c>
      <c r="F52" s="5" t="s">
        <v>100</v>
      </c>
      <c r="G52" s="5" t="s">
        <v>80</v>
      </c>
      <c r="H52" s="39">
        <v>612</v>
      </c>
      <c r="I52" s="50">
        <v>201</v>
      </c>
      <c r="J52" s="50">
        <v>201</v>
      </c>
      <c r="K52" s="50">
        <v>201</v>
      </c>
      <c r="L52" s="50">
        <v>201</v>
      </c>
      <c r="M52" s="50">
        <v>201</v>
      </c>
      <c r="N52" s="50">
        <v>201</v>
      </c>
      <c r="O52" s="50">
        <v>209</v>
      </c>
      <c r="P52" s="50">
        <v>209</v>
      </c>
      <c r="Q52" s="50">
        <v>209</v>
      </c>
      <c r="R52" s="50">
        <v>209</v>
      </c>
      <c r="S52" s="50">
        <v>209</v>
      </c>
      <c r="T52" s="50">
        <v>209</v>
      </c>
    </row>
    <row r="53" spans="1:20" ht="21" customHeight="1">
      <c r="A53" s="44">
        <v>4</v>
      </c>
      <c r="B53" s="44" t="s">
        <v>36</v>
      </c>
      <c r="C53" s="44" t="s">
        <v>38</v>
      </c>
      <c r="D53" s="44"/>
      <c r="E53" s="39"/>
      <c r="F53" s="39"/>
      <c r="G53" s="39"/>
      <c r="H53" s="39"/>
      <c r="I53" s="48">
        <f>SUM(I54+I55)</f>
        <v>356</v>
      </c>
      <c r="J53" s="48">
        <f t="shared" ref="J53:T53" si="12">SUM(J54+J55)</f>
        <v>356</v>
      </c>
      <c r="K53" s="48">
        <f t="shared" si="12"/>
        <v>356</v>
      </c>
      <c r="L53" s="48">
        <f t="shared" si="12"/>
        <v>356</v>
      </c>
      <c r="M53" s="48">
        <f t="shared" si="12"/>
        <v>356</v>
      </c>
      <c r="N53" s="48">
        <f t="shared" si="12"/>
        <v>356</v>
      </c>
      <c r="O53" s="48">
        <f t="shared" si="12"/>
        <v>370.2</v>
      </c>
      <c r="P53" s="48">
        <f t="shared" si="12"/>
        <v>370.2</v>
      </c>
      <c r="Q53" s="48">
        <f t="shared" si="12"/>
        <v>370.2</v>
      </c>
      <c r="R53" s="48">
        <f t="shared" si="12"/>
        <v>370.2</v>
      </c>
      <c r="S53" s="48">
        <f t="shared" si="12"/>
        <v>370.2</v>
      </c>
      <c r="T53" s="48">
        <f t="shared" si="12"/>
        <v>370.2</v>
      </c>
    </row>
    <row r="54" spans="1:20" ht="91.5" customHeight="1">
      <c r="A54" s="35" t="s">
        <v>135</v>
      </c>
      <c r="B54" s="35" t="s">
        <v>30</v>
      </c>
      <c r="C54" s="43" t="s">
        <v>49</v>
      </c>
      <c r="D54" s="16" t="s">
        <v>62</v>
      </c>
      <c r="E54" s="39">
        <v>907</v>
      </c>
      <c r="F54" s="5" t="s">
        <v>118</v>
      </c>
      <c r="G54" s="5" t="s">
        <v>81</v>
      </c>
      <c r="H54" s="39">
        <v>612.24400000000003</v>
      </c>
      <c r="I54" s="50">
        <v>339</v>
      </c>
      <c r="J54" s="50">
        <v>339</v>
      </c>
      <c r="K54" s="50">
        <v>339</v>
      </c>
      <c r="L54" s="50">
        <v>339</v>
      </c>
      <c r="M54" s="50">
        <v>339</v>
      </c>
      <c r="N54" s="50">
        <v>339</v>
      </c>
      <c r="O54" s="50">
        <v>352.5</v>
      </c>
      <c r="P54" s="50">
        <v>352.5</v>
      </c>
      <c r="Q54" s="50">
        <v>352.5</v>
      </c>
      <c r="R54" s="50">
        <v>352.5</v>
      </c>
      <c r="S54" s="50">
        <v>352.5</v>
      </c>
      <c r="T54" s="50">
        <v>352.5</v>
      </c>
    </row>
    <row r="55" spans="1:20" ht="60.75" customHeight="1">
      <c r="A55" s="35" t="s">
        <v>136</v>
      </c>
      <c r="B55" s="35" t="s">
        <v>30</v>
      </c>
      <c r="C55" s="43" t="s">
        <v>50</v>
      </c>
      <c r="D55" s="16" t="s">
        <v>32</v>
      </c>
      <c r="E55" s="39">
        <v>907</v>
      </c>
      <c r="F55" s="5" t="s">
        <v>64</v>
      </c>
      <c r="G55" s="5" t="s">
        <v>82</v>
      </c>
      <c r="H55" s="39">
        <v>244</v>
      </c>
      <c r="I55" s="50">
        <v>17</v>
      </c>
      <c r="J55" s="50">
        <v>17</v>
      </c>
      <c r="K55" s="50">
        <v>17</v>
      </c>
      <c r="L55" s="50">
        <v>17</v>
      </c>
      <c r="M55" s="50">
        <v>17</v>
      </c>
      <c r="N55" s="50">
        <v>17</v>
      </c>
      <c r="O55" s="50">
        <v>17.7</v>
      </c>
      <c r="P55" s="50">
        <v>17.7</v>
      </c>
      <c r="Q55" s="50">
        <v>17.7</v>
      </c>
      <c r="R55" s="50">
        <v>17.7</v>
      </c>
      <c r="S55" s="50">
        <v>17.7</v>
      </c>
      <c r="T55" s="50">
        <v>17.7</v>
      </c>
    </row>
    <row r="56" spans="1:20" ht="21.75" customHeight="1">
      <c r="A56" s="131">
        <v>5</v>
      </c>
      <c r="B56" s="131" t="s">
        <v>29</v>
      </c>
      <c r="C56" s="131" t="s">
        <v>39</v>
      </c>
      <c r="D56" s="38" t="s">
        <v>34</v>
      </c>
      <c r="E56" s="95"/>
      <c r="F56" s="95"/>
      <c r="G56" s="95"/>
      <c r="H56" s="95"/>
      <c r="I56" s="51">
        <f>SUM(I58+I59)</f>
        <v>14412.800000000001</v>
      </c>
      <c r="J56" s="51">
        <f t="shared" ref="J56:T56" si="13">SUM(J58+J59)</f>
        <v>14371.9</v>
      </c>
      <c r="K56" s="51">
        <f t="shared" si="13"/>
        <v>14121.9</v>
      </c>
      <c r="L56" s="51">
        <f t="shared" si="13"/>
        <v>14121.9</v>
      </c>
      <c r="M56" s="51">
        <f t="shared" si="13"/>
        <v>14121.9</v>
      </c>
      <c r="N56" s="51">
        <f t="shared" si="13"/>
        <v>14121.9</v>
      </c>
      <c r="O56" s="51">
        <f t="shared" si="13"/>
        <v>14239.6</v>
      </c>
      <c r="P56" s="51">
        <f t="shared" si="13"/>
        <v>14489.6</v>
      </c>
      <c r="Q56" s="51">
        <f t="shared" si="13"/>
        <v>14239.6</v>
      </c>
      <c r="R56" s="51">
        <f t="shared" si="13"/>
        <v>14239.6</v>
      </c>
      <c r="S56" s="51">
        <f t="shared" si="13"/>
        <v>14239.6</v>
      </c>
      <c r="T56" s="51">
        <f t="shared" si="13"/>
        <v>14239.6</v>
      </c>
    </row>
    <row r="57" spans="1:20" ht="18.75" customHeight="1">
      <c r="A57" s="129"/>
      <c r="B57" s="129"/>
      <c r="C57" s="129"/>
      <c r="D57" s="38" t="s">
        <v>1</v>
      </c>
      <c r="E57" s="95"/>
      <c r="F57" s="95"/>
      <c r="G57" s="95"/>
      <c r="H57" s="95"/>
      <c r="I57" s="52"/>
      <c r="J57" s="52"/>
      <c r="K57" s="48"/>
      <c r="L57" s="48"/>
      <c r="M57" s="48"/>
      <c r="N57" s="48"/>
      <c r="O57" s="48"/>
      <c r="P57" s="48"/>
      <c r="Q57" s="48"/>
      <c r="R57" s="48"/>
      <c r="S57" s="48"/>
      <c r="T57" s="48"/>
    </row>
    <row r="58" spans="1:20" ht="25.5" customHeight="1">
      <c r="A58" s="129"/>
      <c r="B58" s="129"/>
      <c r="C58" s="129"/>
      <c r="D58" s="38" t="s">
        <v>27</v>
      </c>
      <c r="E58" s="39"/>
      <c r="F58" s="39"/>
      <c r="G58" s="39"/>
      <c r="H58" s="39"/>
      <c r="I58" s="48">
        <f>SUM(I60+I61+I62+I63+I64+I66)</f>
        <v>13565.1</v>
      </c>
      <c r="J58" s="48">
        <f t="shared" ref="J58:S58" si="14">SUM(J60+J61+J62+J63+J64+J66)</f>
        <v>13500.5</v>
      </c>
      <c r="K58" s="48">
        <f t="shared" si="14"/>
        <v>13250.5</v>
      </c>
      <c r="L58" s="48">
        <f t="shared" si="14"/>
        <v>13250.5</v>
      </c>
      <c r="M58" s="48">
        <f t="shared" si="14"/>
        <v>13250.5</v>
      </c>
      <c r="N58" s="48">
        <f t="shared" si="14"/>
        <v>13250.5</v>
      </c>
      <c r="O58" s="48">
        <f t="shared" si="14"/>
        <v>13368.2</v>
      </c>
      <c r="P58" s="48">
        <f t="shared" si="14"/>
        <v>13618.2</v>
      </c>
      <c r="Q58" s="48">
        <f t="shared" si="14"/>
        <v>13368.2</v>
      </c>
      <c r="R58" s="48">
        <f t="shared" si="14"/>
        <v>13368.2</v>
      </c>
      <c r="S58" s="48">
        <f t="shared" si="14"/>
        <v>13368.2</v>
      </c>
      <c r="T58" s="48">
        <f>SUM(T60+T61+T62+T63+T64)</f>
        <v>13368.2</v>
      </c>
    </row>
    <row r="59" spans="1:20" ht="29.25" customHeight="1">
      <c r="A59" s="130"/>
      <c r="B59" s="130"/>
      <c r="C59" s="130"/>
      <c r="D59" s="38" t="s">
        <v>94</v>
      </c>
      <c r="E59" s="39"/>
      <c r="F59" s="39"/>
      <c r="G59" s="39"/>
      <c r="H59" s="39"/>
      <c r="I59" s="48">
        <f>SUM(I65)</f>
        <v>847.7</v>
      </c>
      <c r="J59" s="48">
        <f t="shared" ref="J59:T59" si="15">SUM(J65)</f>
        <v>871.4</v>
      </c>
      <c r="K59" s="48">
        <f t="shared" si="15"/>
        <v>871.4</v>
      </c>
      <c r="L59" s="48">
        <f t="shared" si="15"/>
        <v>871.4</v>
      </c>
      <c r="M59" s="48">
        <f t="shared" si="15"/>
        <v>871.4</v>
      </c>
      <c r="N59" s="48">
        <f t="shared" si="15"/>
        <v>871.4</v>
      </c>
      <c r="O59" s="48">
        <f t="shared" si="15"/>
        <v>871.4</v>
      </c>
      <c r="P59" s="48">
        <f t="shared" si="15"/>
        <v>871.4</v>
      </c>
      <c r="Q59" s="48">
        <f t="shared" si="15"/>
        <v>871.4</v>
      </c>
      <c r="R59" s="48">
        <f t="shared" si="15"/>
        <v>871.4</v>
      </c>
      <c r="S59" s="48">
        <f t="shared" si="15"/>
        <v>871.4</v>
      </c>
      <c r="T59" s="48">
        <f t="shared" si="15"/>
        <v>871.4</v>
      </c>
    </row>
    <row r="60" spans="1:20" ht="60.75" customHeight="1">
      <c r="A60" s="35" t="s">
        <v>137</v>
      </c>
      <c r="B60" s="35" t="s">
        <v>30</v>
      </c>
      <c r="C60" s="35" t="s">
        <v>63</v>
      </c>
      <c r="D60" s="16" t="s">
        <v>32</v>
      </c>
      <c r="E60" s="39">
        <v>907</v>
      </c>
      <c r="F60" s="5" t="s">
        <v>64</v>
      </c>
      <c r="G60" s="5" t="s">
        <v>83</v>
      </c>
      <c r="H60" s="39" t="s">
        <v>120</v>
      </c>
      <c r="I60" s="50">
        <v>2894</v>
      </c>
      <c r="J60" s="50">
        <v>2894</v>
      </c>
      <c r="K60" s="50">
        <v>2894</v>
      </c>
      <c r="L60" s="50">
        <v>2894</v>
      </c>
      <c r="M60" s="50">
        <v>2894</v>
      </c>
      <c r="N60" s="50">
        <v>2894</v>
      </c>
      <c r="O60" s="50">
        <v>3009</v>
      </c>
      <c r="P60" s="50">
        <v>3009</v>
      </c>
      <c r="Q60" s="50">
        <v>3009</v>
      </c>
      <c r="R60" s="50">
        <v>3009</v>
      </c>
      <c r="S60" s="50">
        <v>3009</v>
      </c>
      <c r="T60" s="50">
        <v>3009</v>
      </c>
    </row>
    <row r="61" spans="1:20" ht="63.75" customHeight="1">
      <c r="A61" s="35" t="s">
        <v>138</v>
      </c>
      <c r="B61" s="35" t="s">
        <v>30</v>
      </c>
      <c r="C61" s="43" t="s">
        <v>65</v>
      </c>
      <c r="D61" s="16" t="s">
        <v>32</v>
      </c>
      <c r="E61" s="39">
        <v>907</v>
      </c>
      <c r="F61" s="5" t="s">
        <v>111</v>
      </c>
      <c r="G61" s="5" t="s">
        <v>84</v>
      </c>
      <c r="H61" s="39">
        <v>244</v>
      </c>
      <c r="I61" s="50">
        <v>68</v>
      </c>
      <c r="J61" s="50">
        <v>68</v>
      </c>
      <c r="K61" s="50">
        <v>68</v>
      </c>
      <c r="L61" s="50">
        <v>68</v>
      </c>
      <c r="M61" s="50">
        <v>68</v>
      </c>
      <c r="N61" s="50">
        <v>68</v>
      </c>
      <c r="O61" s="50">
        <v>70.7</v>
      </c>
      <c r="P61" s="50">
        <v>70.7</v>
      </c>
      <c r="Q61" s="50">
        <v>70.7</v>
      </c>
      <c r="R61" s="50">
        <v>70.7</v>
      </c>
      <c r="S61" s="50">
        <v>70.7</v>
      </c>
      <c r="T61" s="50">
        <v>70.7</v>
      </c>
    </row>
    <row r="62" spans="1:20" ht="108" customHeight="1">
      <c r="A62" s="34" t="s">
        <v>68</v>
      </c>
      <c r="B62" s="21" t="s">
        <v>30</v>
      </c>
      <c r="C62" s="45" t="s">
        <v>112</v>
      </c>
      <c r="D62" s="36" t="s">
        <v>32</v>
      </c>
      <c r="E62" s="39">
        <v>907</v>
      </c>
      <c r="F62" s="5" t="s">
        <v>113</v>
      </c>
      <c r="G62" s="5" t="s">
        <v>114</v>
      </c>
      <c r="H62" s="39">
        <v>244</v>
      </c>
      <c r="I62" s="50">
        <v>30</v>
      </c>
      <c r="J62" s="50">
        <v>30</v>
      </c>
      <c r="K62" s="50">
        <v>30</v>
      </c>
      <c r="L62" s="50">
        <v>30</v>
      </c>
      <c r="M62" s="50">
        <v>30</v>
      </c>
      <c r="N62" s="50">
        <v>30</v>
      </c>
      <c r="O62" s="50">
        <v>30</v>
      </c>
      <c r="P62" s="50">
        <v>30</v>
      </c>
      <c r="Q62" s="50">
        <v>30</v>
      </c>
      <c r="R62" s="50">
        <v>30</v>
      </c>
      <c r="S62" s="50">
        <v>30</v>
      </c>
      <c r="T62" s="50">
        <v>30</v>
      </c>
    </row>
    <row r="63" spans="1:20" ht="78" customHeight="1">
      <c r="A63" s="37" t="s">
        <v>139</v>
      </c>
      <c r="B63" s="37" t="s">
        <v>30</v>
      </c>
      <c r="C63" s="46" t="s">
        <v>57</v>
      </c>
      <c r="D63" s="16" t="s">
        <v>32</v>
      </c>
      <c r="E63" s="39">
        <v>907</v>
      </c>
      <c r="F63" s="5" t="s">
        <v>111</v>
      </c>
      <c r="G63" s="5" t="s">
        <v>85</v>
      </c>
      <c r="H63" s="39" t="s">
        <v>121</v>
      </c>
      <c r="I63" s="50">
        <v>10219</v>
      </c>
      <c r="J63" s="50">
        <v>10219</v>
      </c>
      <c r="K63" s="50">
        <v>10219</v>
      </c>
      <c r="L63" s="50">
        <v>10219</v>
      </c>
      <c r="M63" s="50">
        <v>10219</v>
      </c>
      <c r="N63" s="50">
        <v>10219</v>
      </c>
      <c r="O63" s="50">
        <v>10219</v>
      </c>
      <c r="P63" s="50">
        <v>10219</v>
      </c>
      <c r="Q63" s="50">
        <v>10219</v>
      </c>
      <c r="R63" s="50">
        <v>10219</v>
      </c>
      <c r="S63" s="50">
        <v>10219</v>
      </c>
      <c r="T63" s="50">
        <v>10219</v>
      </c>
    </row>
    <row r="64" spans="1:20" ht="78.75" customHeight="1">
      <c r="A64" s="129" t="s">
        <v>140</v>
      </c>
      <c r="B64" s="129" t="s">
        <v>30</v>
      </c>
      <c r="C64" s="127" t="s">
        <v>66</v>
      </c>
      <c r="D64" s="16" t="s">
        <v>32</v>
      </c>
      <c r="E64" s="39">
        <v>907</v>
      </c>
      <c r="F64" s="5" t="s">
        <v>64</v>
      </c>
      <c r="G64" s="5" t="s">
        <v>86</v>
      </c>
      <c r="H64" s="39" t="s">
        <v>91</v>
      </c>
      <c r="I64" s="50">
        <v>39.5</v>
      </c>
      <c r="J64" s="50">
        <v>39.5</v>
      </c>
      <c r="K64" s="50">
        <v>39.5</v>
      </c>
      <c r="L64" s="50">
        <v>39.5</v>
      </c>
      <c r="M64" s="50">
        <v>39.5</v>
      </c>
      <c r="N64" s="50">
        <v>39.5</v>
      </c>
      <c r="O64" s="50">
        <v>39.5</v>
      </c>
      <c r="P64" s="50">
        <v>39.5</v>
      </c>
      <c r="Q64" s="50">
        <v>39.5</v>
      </c>
      <c r="R64" s="50">
        <v>39.5</v>
      </c>
      <c r="S64" s="50">
        <v>39.5</v>
      </c>
      <c r="T64" s="50">
        <v>39.5</v>
      </c>
    </row>
    <row r="65" spans="1:20" ht="69" customHeight="1">
      <c r="A65" s="130"/>
      <c r="B65" s="130"/>
      <c r="C65" s="128"/>
      <c r="D65" s="16" t="s">
        <v>94</v>
      </c>
      <c r="E65" s="39">
        <v>902</v>
      </c>
      <c r="F65" s="5" t="s">
        <v>64</v>
      </c>
      <c r="G65" s="5" t="s">
        <v>86</v>
      </c>
      <c r="H65" s="39" t="s">
        <v>91</v>
      </c>
      <c r="I65" s="50">
        <v>847.7</v>
      </c>
      <c r="J65" s="50">
        <v>871.4</v>
      </c>
      <c r="K65" s="50">
        <v>871.4</v>
      </c>
      <c r="L65" s="50">
        <v>871.4</v>
      </c>
      <c r="M65" s="50">
        <v>871.4</v>
      </c>
      <c r="N65" s="50">
        <v>871.4</v>
      </c>
      <c r="O65" s="50">
        <v>871.4</v>
      </c>
      <c r="P65" s="50">
        <v>871.4</v>
      </c>
      <c r="Q65" s="50">
        <v>871.4</v>
      </c>
      <c r="R65" s="50">
        <v>871.4</v>
      </c>
      <c r="S65" s="50">
        <v>871.4</v>
      </c>
      <c r="T65" s="50">
        <v>871.4</v>
      </c>
    </row>
    <row r="66" spans="1:20" ht="30">
      <c r="A66" s="38" t="s">
        <v>115</v>
      </c>
      <c r="B66" s="38" t="s">
        <v>30</v>
      </c>
      <c r="C66" s="46" t="s">
        <v>67</v>
      </c>
      <c r="D66" s="39" t="s">
        <v>32</v>
      </c>
      <c r="E66" s="39">
        <v>907</v>
      </c>
      <c r="F66" s="5" t="s">
        <v>64</v>
      </c>
      <c r="G66" s="5" t="s">
        <v>95</v>
      </c>
      <c r="H66" s="39">
        <v>122.244</v>
      </c>
      <c r="I66" s="50">
        <v>314.60000000000002</v>
      </c>
      <c r="J66" s="50">
        <v>250</v>
      </c>
      <c r="K66" s="50"/>
      <c r="L66" s="50"/>
      <c r="M66" s="50"/>
      <c r="N66" s="50"/>
      <c r="O66" s="50"/>
      <c r="P66" s="50">
        <v>250</v>
      </c>
      <c r="Q66" s="50"/>
      <c r="R66" s="50"/>
      <c r="S66" s="50"/>
      <c r="T66" s="50" t="s">
        <v>119</v>
      </c>
    </row>
  </sheetData>
  <mergeCells count="59">
    <mergeCell ref="E56:E57"/>
    <mergeCell ref="F56:F57"/>
    <mergeCell ref="G56:G57"/>
    <mergeCell ref="H56:H57"/>
    <mergeCell ref="I18:I19"/>
    <mergeCell ref="G33:G34"/>
    <mergeCell ref="H33:H34"/>
    <mergeCell ref="E33:E34"/>
    <mergeCell ref="F33:F34"/>
    <mergeCell ref="E42:E43"/>
    <mergeCell ref="F42:F43"/>
    <mergeCell ref="G42:G43"/>
    <mergeCell ref="H42:H43"/>
    <mergeCell ref="B33:B36"/>
    <mergeCell ref="C33:C36"/>
    <mergeCell ref="A23:A26"/>
    <mergeCell ref="C64:C65"/>
    <mergeCell ref="B64:B65"/>
    <mergeCell ref="A64:A65"/>
    <mergeCell ref="A56:A59"/>
    <mergeCell ref="B56:B59"/>
    <mergeCell ref="C56:C59"/>
    <mergeCell ref="B23:B26"/>
    <mergeCell ref="C23:C26"/>
    <mergeCell ref="A42:A44"/>
    <mergeCell ref="B42:B44"/>
    <mergeCell ref="C42:C44"/>
    <mergeCell ref="A33:A36"/>
    <mergeCell ref="A1:J1"/>
    <mergeCell ref="C10:C16"/>
    <mergeCell ref="D10:D16"/>
    <mergeCell ref="E10:H15"/>
    <mergeCell ref="C18:C22"/>
    <mergeCell ref="E18:E19"/>
    <mergeCell ref="F18:F19"/>
    <mergeCell ref="G18:G19"/>
    <mergeCell ref="I2:J2"/>
    <mergeCell ref="I3:J3"/>
    <mergeCell ref="I4:J4"/>
    <mergeCell ref="I5:J5"/>
    <mergeCell ref="A8:T8"/>
    <mergeCell ref="J18:J19"/>
    <mergeCell ref="A7:T7"/>
    <mergeCell ref="K18:K19"/>
    <mergeCell ref="T18:T19"/>
    <mergeCell ref="A10:A16"/>
    <mergeCell ref="H18:H19"/>
    <mergeCell ref="I10:T15"/>
    <mergeCell ref="B18:B22"/>
    <mergeCell ref="L18:L19"/>
    <mergeCell ref="M18:M19"/>
    <mergeCell ref="N18:N19"/>
    <mergeCell ref="O18:O19"/>
    <mergeCell ref="B10:B16"/>
    <mergeCell ref="P18:P19"/>
    <mergeCell ref="Q18:Q19"/>
    <mergeCell ref="R18:R19"/>
    <mergeCell ref="A18:A22"/>
    <mergeCell ref="S18:S19"/>
  </mergeCells>
  <pageMargins left="0.19685039370078741" right="0.19685039370078741" top="0.39370078740157483" bottom="0.39370078740157483" header="0" footer="0"/>
  <pageSetup paperSize="9" scale="58" orientation="landscape" r:id="rId1"/>
  <rowBreaks count="2" manualBreakCount="2">
    <brk id="29" max="31" man="1"/>
    <brk id="40" max="31" man="1"/>
  </rowBreaks>
  <colBreaks count="1" manualBreakCount="1"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O26"/>
  <sheetViews>
    <sheetView tabSelected="1" workbookViewId="0">
      <selection activeCell="D2" sqref="D2:O2"/>
    </sheetView>
  </sheetViews>
  <sheetFormatPr defaultRowHeight="15"/>
  <cols>
    <col min="1" max="1" width="5.7109375" style="1" customWidth="1"/>
    <col min="2" max="2" width="31.5703125" style="1" customWidth="1"/>
    <col min="3" max="3" width="27.85546875" style="1" customWidth="1"/>
    <col min="4" max="4" width="11.28515625" style="1" customWidth="1"/>
    <col min="5" max="5" width="12.140625" style="1" customWidth="1"/>
    <col min="6" max="6" width="11" style="1" customWidth="1"/>
    <col min="7" max="7" width="10.5703125" style="1" customWidth="1"/>
    <col min="8" max="8" width="10.85546875" style="1" customWidth="1"/>
    <col min="9" max="9" width="10.42578125" style="1" customWidth="1"/>
    <col min="10" max="14" width="12.140625" style="1" customWidth="1"/>
    <col min="15" max="15" width="11.85546875" style="1" customWidth="1"/>
    <col min="16" max="16" width="13" style="1" customWidth="1"/>
    <col min="17" max="17" width="12.140625" style="1" customWidth="1"/>
    <col min="18" max="19" width="10.140625" style="1" bestFit="1" customWidth="1"/>
    <col min="20" max="16384" width="9.140625" style="1"/>
  </cols>
  <sheetData>
    <row r="1" spans="1:15" ht="18">
      <c r="A1" s="77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5" ht="18.75">
      <c r="A2" s="6"/>
      <c r="D2" s="89" t="s">
        <v>161</v>
      </c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</row>
    <row r="3" spans="1:15" ht="18.75">
      <c r="A3" s="6"/>
      <c r="D3" s="89" t="s">
        <v>2</v>
      </c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</row>
    <row r="4" spans="1:15" ht="18.75">
      <c r="A4" s="6"/>
      <c r="D4" s="89" t="s">
        <v>0</v>
      </c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</row>
    <row r="5" spans="1:15" ht="18.75">
      <c r="A5" s="6"/>
      <c r="D5" s="89" t="s">
        <v>40</v>
      </c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</row>
    <row r="6" spans="1:15" ht="18.75">
      <c r="A6" s="6"/>
      <c r="D6" s="63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</row>
    <row r="7" spans="1:15" ht="18.75">
      <c r="A7" s="87" t="s">
        <v>145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</row>
    <row r="8" spans="1:15" ht="16.5" customHeight="1">
      <c r="A8" s="87" t="s">
        <v>146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</row>
    <row r="9" spans="1:15" ht="19.5" customHeight="1">
      <c r="A9" s="87" t="s">
        <v>147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</row>
    <row r="10" spans="1:15" ht="18.75">
      <c r="A10" s="62"/>
    </row>
    <row r="11" spans="1:15">
      <c r="A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5" ht="30" customHeight="1">
      <c r="A12" s="135" t="s">
        <v>6</v>
      </c>
      <c r="B12" s="137" t="s">
        <v>143</v>
      </c>
      <c r="C12" s="137" t="s">
        <v>144</v>
      </c>
      <c r="D12" s="140" t="s">
        <v>148</v>
      </c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2"/>
    </row>
    <row r="13" spans="1:15" ht="84" customHeight="1">
      <c r="A13" s="136"/>
      <c r="B13" s="138"/>
      <c r="C13" s="139"/>
      <c r="D13" s="61">
        <v>2019</v>
      </c>
      <c r="E13" s="61">
        <v>2020</v>
      </c>
      <c r="F13" s="61">
        <v>2021</v>
      </c>
      <c r="G13" s="61">
        <v>2022</v>
      </c>
      <c r="H13" s="61">
        <v>2023</v>
      </c>
      <c r="I13" s="61">
        <v>2024</v>
      </c>
      <c r="J13" s="61">
        <v>2025</v>
      </c>
      <c r="K13" s="61">
        <v>2026</v>
      </c>
      <c r="L13" s="61">
        <v>2027</v>
      </c>
      <c r="M13" s="61">
        <v>2028</v>
      </c>
      <c r="N13" s="61">
        <v>2029</v>
      </c>
      <c r="O13" s="61">
        <v>2030</v>
      </c>
    </row>
    <row r="14" spans="1:15" ht="15.75">
      <c r="A14" s="61">
        <v>1</v>
      </c>
      <c r="B14" s="61">
        <v>2</v>
      </c>
      <c r="C14" s="61">
        <v>3</v>
      </c>
      <c r="D14" s="61">
        <v>4</v>
      </c>
      <c r="E14" s="61">
        <v>5</v>
      </c>
      <c r="F14" s="61">
        <v>6</v>
      </c>
      <c r="G14" s="61">
        <v>7</v>
      </c>
      <c r="H14" s="61">
        <v>8</v>
      </c>
      <c r="I14" s="61">
        <v>9</v>
      </c>
      <c r="J14" s="61">
        <v>10</v>
      </c>
      <c r="K14" s="61">
        <v>11</v>
      </c>
      <c r="L14" s="61">
        <v>12</v>
      </c>
      <c r="M14" s="61">
        <v>13</v>
      </c>
      <c r="N14" s="61">
        <v>14</v>
      </c>
      <c r="O14" s="61">
        <v>15</v>
      </c>
    </row>
    <row r="15" spans="1:15" ht="115.5" customHeight="1">
      <c r="A15" s="71" t="s">
        <v>152</v>
      </c>
      <c r="B15" s="69" t="s">
        <v>149</v>
      </c>
      <c r="C15" s="61" t="s">
        <v>150</v>
      </c>
      <c r="D15" s="72">
        <v>4744.5</v>
      </c>
      <c r="E15" s="72">
        <v>4008.2</v>
      </c>
      <c r="F15" s="72"/>
      <c r="G15" s="72"/>
      <c r="H15" s="72"/>
      <c r="I15" s="72"/>
      <c r="J15" s="72"/>
      <c r="K15" s="72"/>
      <c r="L15" s="72"/>
      <c r="M15" s="72"/>
      <c r="N15" s="72"/>
      <c r="O15" s="72"/>
    </row>
    <row r="16" spans="1:15" ht="160.5" customHeight="1">
      <c r="A16" s="71" t="s">
        <v>153</v>
      </c>
      <c r="B16" s="70" t="s">
        <v>154</v>
      </c>
      <c r="C16" s="61" t="s">
        <v>151</v>
      </c>
      <c r="D16" s="72">
        <v>5396</v>
      </c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</row>
    <row r="17" spans="1:15" ht="22.5" customHeight="1">
      <c r="A17" s="73"/>
      <c r="B17" s="66" t="s">
        <v>155</v>
      </c>
      <c r="C17" s="68"/>
      <c r="D17" s="67">
        <f>SUM(D15:D16)</f>
        <v>10140.5</v>
      </c>
      <c r="E17" s="67">
        <f>SUM(E15:E16)</f>
        <v>4008.2</v>
      </c>
      <c r="F17" s="68"/>
      <c r="G17" s="68"/>
      <c r="H17" s="68"/>
      <c r="I17" s="68"/>
      <c r="J17" s="68"/>
      <c r="K17" s="68"/>
      <c r="L17" s="68"/>
      <c r="M17" s="68"/>
      <c r="N17" s="68"/>
      <c r="O17" s="74" t="s">
        <v>119</v>
      </c>
    </row>
    <row r="18" spans="1:15">
      <c r="A18" s="13"/>
    </row>
    <row r="20" spans="1:15" ht="18.75">
      <c r="B20" s="17" t="s">
        <v>104</v>
      </c>
      <c r="C20"/>
      <c r="D20"/>
      <c r="E20" s="60"/>
      <c r="F20" s="60"/>
      <c r="G20" s="60"/>
      <c r="H20" s="60"/>
    </row>
    <row r="21" spans="1:15" ht="18.75">
      <c r="B21" s="22" t="s">
        <v>141</v>
      </c>
      <c r="C21"/>
      <c r="D21"/>
      <c r="E21" s="60"/>
      <c r="F21" s="60"/>
      <c r="G21" s="60"/>
      <c r="H21" s="60"/>
    </row>
    <row r="22" spans="1:15" ht="18.75">
      <c r="B22" s="22" t="s">
        <v>142</v>
      </c>
      <c r="C22"/>
      <c r="D22"/>
      <c r="E22" s="60"/>
      <c r="F22" s="60"/>
      <c r="G22" s="134" t="s">
        <v>157</v>
      </c>
      <c r="H22" s="143"/>
    </row>
    <row r="23" spans="1:15">
      <c r="B23"/>
      <c r="C23"/>
      <c r="D23"/>
      <c r="E23" s="60"/>
      <c r="F23" s="60"/>
      <c r="G23" s="60"/>
      <c r="H23" s="60"/>
    </row>
    <row r="24" spans="1:15">
      <c r="B24"/>
      <c r="C24"/>
      <c r="D24"/>
      <c r="E24" s="60"/>
      <c r="F24" s="60"/>
      <c r="G24" s="60"/>
      <c r="H24" s="60"/>
    </row>
    <row r="25" spans="1:15" ht="18.75">
      <c r="B25" s="75" t="s">
        <v>156</v>
      </c>
      <c r="E25" s="60"/>
      <c r="F25" s="60"/>
      <c r="G25" s="60"/>
      <c r="H25" s="60"/>
    </row>
    <row r="26" spans="1:15" ht="18.75">
      <c r="B26" s="65" t="s">
        <v>103</v>
      </c>
      <c r="E26" s="60"/>
      <c r="F26" s="60"/>
      <c r="G26" s="134" t="s">
        <v>158</v>
      </c>
      <c r="H26" s="134"/>
    </row>
  </sheetData>
  <mergeCells count="14">
    <mergeCell ref="A8:O8"/>
    <mergeCell ref="A9:O9"/>
    <mergeCell ref="A1:O1"/>
    <mergeCell ref="D2:O2"/>
    <mergeCell ref="D3:O3"/>
    <mergeCell ref="D4:O4"/>
    <mergeCell ref="D5:O5"/>
    <mergeCell ref="A7:O7"/>
    <mergeCell ref="G26:H26"/>
    <mergeCell ref="A12:A13"/>
    <mergeCell ref="B12:B13"/>
    <mergeCell ref="C12:C13"/>
    <mergeCell ref="D12:O12"/>
    <mergeCell ref="G22:H22"/>
  </mergeCells>
  <pageMargins left="0" right="0" top="0" bottom="0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 3</vt:lpstr>
      <vt:lpstr>прил 4</vt:lpstr>
      <vt:lpstr>прил 5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Zamestitel</cp:lastModifiedBy>
  <cp:lastPrinted>2018-10-22T13:17:30Z</cp:lastPrinted>
  <dcterms:created xsi:type="dcterms:W3CDTF">2014-06-17T04:49:13Z</dcterms:created>
  <dcterms:modified xsi:type="dcterms:W3CDTF">2018-10-23T04:37:20Z</dcterms:modified>
</cp:coreProperties>
</file>